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Default Extension="jpeg" ContentType="image/jpeg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charts/chart3.xml" ContentType="application/vnd.openxmlformats-officedocument.drawingml.chart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Default Extension="rels" ContentType="application/vnd.openxmlformats-package.relationship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00" yWindow="-280" windowWidth="21520" windowHeight="14080" tabRatio="616" firstSheet="2" activeTab="2"/>
  </bookViews>
  <sheets>
    <sheet name="Failure Probabilities" sheetId="1" r:id="rId1"/>
    <sheet name="Prob of M" sheetId="2" r:id="rId2"/>
    <sheet name="Part A" sheetId="6" r:id="rId3"/>
    <sheet name="Part A - INC" sheetId="4" r:id="rId4"/>
    <sheet name="Part B" sheetId="9" r:id="rId5"/>
    <sheet name="New Failure Prob" sheetId="5" r:id="rId6"/>
    <sheet name="Part C (A)" sheetId="7" r:id="rId7"/>
    <sheet name="Part C (B)" sheetId="10" r:id="rId8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" i="1"/>
  <c r="C3"/>
  <c r="B4"/>
  <c r="C4"/>
  <c r="B5"/>
  <c r="C5"/>
  <c r="B6"/>
  <c r="C6"/>
  <c r="B7"/>
  <c r="C7"/>
  <c r="B8"/>
  <c r="C8"/>
  <c r="B9"/>
  <c r="C9"/>
  <c r="B10"/>
  <c r="C10"/>
  <c r="H14" i="5"/>
  <c r="I14"/>
  <c r="H8"/>
  <c r="H4"/>
  <c r="I4"/>
  <c r="H5"/>
  <c r="I5"/>
  <c r="H6"/>
  <c r="I6"/>
  <c r="H7"/>
  <c r="I7"/>
  <c r="I8"/>
  <c r="H9"/>
  <c r="I9"/>
  <c r="H10"/>
  <c r="I10"/>
  <c r="I3"/>
  <c r="H3"/>
  <c r="D3"/>
  <c r="E10"/>
  <c r="D10"/>
  <c r="E9"/>
  <c r="D9"/>
  <c r="E8"/>
  <c r="D8"/>
  <c r="E7"/>
  <c r="D7"/>
  <c r="E6"/>
  <c r="D6"/>
  <c r="E5"/>
  <c r="D5"/>
  <c r="E4"/>
  <c r="D4"/>
  <c r="E3"/>
  <c r="C7" i="6"/>
  <c r="D7"/>
  <c r="E7"/>
  <c r="F7"/>
  <c r="C24"/>
  <c r="D24"/>
  <c r="E24"/>
  <c r="F24"/>
  <c r="G24"/>
  <c r="C25"/>
  <c r="D25"/>
  <c r="E25"/>
  <c r="F25"/>
  <c r="G25"/>
  <c r="H25"/>
  <c r="I25"/>
  <c r="C26"/>
  <c r="D26"/>
  <c r="E26"/>
  <c r="F26"/>
  <c r="G26"/>
  <c r="H26"/>
  <c r="I26"/>
  <c r="C27"/>
  <c r="D27"/>
  <c r="E27"/>
  <c r="F27"/>
  <c r="G27"/>
  <c r="H27"/>
  <c r="I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C32"/>
  <c r="D32"/>
  <c r="E32"/>
  <c r="F32"/>
  <c r="G32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H28"/>
  <c r="I28"/>
  <c r="H29"/>
  <c r="I29"/>
  <c r="H30"/>
  <c r="I30"/>
  <c r="H31"/>
  <c r="I31"/>
  <c r="H32"/>
  <c r="I32"/>
  <c r="H24"/>
  <c r="I24"/>
  <c r="I33"/>
  <c r="C35"/>
  <c r="G11"/>
  <c r="H11"/>
  <c r="G12"/>
  <c r="H12"/>
  <c r="G13"/>
  <c r="H13"/>
  <c r="G14"/>
  <c r="H14"/>
  <c r="G15"/>
  <c r="H15"/>
  <c r="G7"/>
  <c r="H7"/>
  <c r="C18"/>
  <c r="C19"/>
  <c r="H16"/>
  <c r="C8" i="4"/>
  <c r="C9"/>
  <c r="C10"/>
  <c r="D8"/>
  <c r="D9"/>
  <c r="D10"/>
  <c r="E8"/>
  <c r="E9"/>
  <c r="E10"/>
  <c r="F8"/>
  <c r="F9"/>
  <c r="F10"/>
  <c r="C25"/>
  <c r="D25"/>
  <c r="E25"/>
  <c r="F25"/>
  <c r="G25"/>
  <c r="C26"/>
  <c r="D26"/>
  <c r="E26"/>
  <c r="F26"/>
  <c r="G26"/>
  <c r="C27"/>
  <c r="D27"/>
  <c r="E27"/>
  <c r="F27"/>
  <c r="G27"/>
  <c r="C11"/>
  <c r="C12"/>
  <c r="C13"/>
  <c r="C14"/>
  <c r="C15"/>
  <c r="D11"/>
  <c r="D12"/>
  <c r="D13"/>
  <c r="D14"/>
  <c r="D15"/>
  <c r="D7"/>
  <c r="D16"/>
  <c r="E11"/>
  <c r="E12"/>
  <c r="E13"/>
  <c r="E14"/>
  <c r="E15"/>
  <c r="E7"/>
  <c r="E16"/>
  <c r="F11"/>
  <c r="F12"/>
  <c r="F13"/>
  <c r="F14"/>
  <c r="F15"/>
  <c r="F7"/>
  <c r="F16"/>
  <c r="C7"/>
  <c r="C16"/>
  <c r="C18"/>
  <c r="C19"/>
  <c r="C28"/>
  <c r="C29"/>
  <c r="C30"/>
  <c r="C31"/>
  <c r="C32"/>
  <c r="D28"/>
  <c r="D29"/>
  <c r="D30"/>
  <c r="D31"/>
  <c r="D32"/>
  <c r="D24"/>
  <c r="D33"/>
  <c r="E28"/>
  <c r="E29"/>
  <c r="E30"/>
  <c r="E31"/>
  <c r="E32"/>
  <c r="E24"/>
  <c r="E33"/>
  <c r="F28"/>
  <c r="F29"/>
  <c r="F30"/>
  <c r="F31"/>
  <c r="F32"/>
  <c r="F24"/>
  <c r="F33"/>
  <c r="G28"/>
  <c r="G29"/>
  <c r="G30"/>
  <c r="G31"/>
  <c r="G32"/>
  <c r="G24"/>
  <c r="G33"/>
  <c r="C24"/>
  <c r="C33"/>
  <c r="C35"/>
  <c r="C37" i="9"/>
  <c r="C23"/>
  <c r="D23"/>
  <c r="E23"/>
  <c r="F23"/>
  <c r="G23"/>
  <c r="H23"/>
  <c r="I23"/>
  <c r="C24"/>
  <c r="D24"/>
  <c r="E24"/>
  <c r="F24"/>
  <c r="G24"/>
  <c r="H24"/>
  <c r="I24"/>
  <c r="C25"/>
  <c r="D25"/>
  <c r="E25"/>
  <c r="F25"/>
  <c r="G25"/>
  <c r="H25"/>
  <c r="I25"/>
  <c r="C26"/>
  <c r="D26"/>
  <c r="E26"/>
  <c r="F26"/>
  <c r="G26"/>
  <c r="H26"/>
  <c r="I26"/>
  <c r="C27"/>
  <c r="D27"/>
  <c r="E27"/>
  <c r="F27"/>
  <c r="G27"/>
  <c r="H27"/>
  <c r="I27"/>
  <c r="C28"/>
  <c r="D28"/>
  <c r="E28"/>
  <c r="F28"/>
  <c r="G28"/>
  <c r="H28"/>
  <c r="I28"/>
  <c r="C29"/>
  <c r="D29"/>
  <c r="E29"/>
  <c r="F29"/>
  <c r="G29"/>
  <c r="H29"/>
  <c r="I29"/>
  <c r="C30"/>
  <c r="D30"/>
  <c r="E30"/>
  <c r="F30"/>
  <c r="G30"/>
  <c r="H30"/>
  <c r="I30"/>
  <c r="C31"/>
  <c r="D31"/>
  <c r="E31"/>
  <c r="F31"/>
  <c r="G31"/>
  <c r="H31"/>
  <c r="I31"/>
  <c r="I32"/>
  <c r="C7"/>
  <c r="D7"/>
  <c r="E7"/>
  <c r="F7"/>
  <c r="G7"/>
  <c r="H7"/>
  <c r="I7"/>
  <c r="C8"/>
  <c r="D8"/>
  <c r="E8"/>
  <c r="F8"/>
  <c r="G8"/>
  <c r="H8"/>
  <c r="I8"/>
  <c r="C9"/>
  <c r="D9"/>
  <c r="E9"/>
  <c r="F9"/>
  <c r="G9"/>
  <c r="H9"/>
  <c r="I9"/>
  <c r="C10"/>
  <c r="D10"/>
  <c r="E10"/>
  <c r="F10"/>
  <c r="G10"/>
  <c r="H10"/>
  <c r="I10"/>
  <c r="C11"/>
  <c r="D11"/>
  <c r="E11"/>
  <c r="F11"/>
  <c r="G11"/>
  <c r="H11"/>
  <c r="I11"/>
  <c r="C12"/>
  <c r="D12"/>
  <c r="E12"/>
  <c r="F12"/>
  <c r="G12"/>
  <c r="H12"/>
  <c r="I12"/>
  <c r="C13"/>
  <c r="D13"/>
  <c r="E13"/>
  <c r="F13"/>
  <c r="G13"/>
  <c r="H13"/>
  <c r="I13"/>
  <c r="C14"/>
  <c r="D14"/>
  <c r="E14"/>
  <c r="F14"/>
  <c r="G14"/>
  <c r="H14"/>
  <c r="I14"/>
  <c r="C15"/>
  <c r="D15"/>
  <c r="E15"/>
  <c r="F15"/>
  <c r="G15"/>
  <c r="H15"/>
  <c r="I15"/>
  <c r="I16"/>
  <c r="J36"/>
  <c r="C34"/>
  <c r="C17"/>
  <c r="C7" i="7"/>
  <c r="I33"/>
  <c r="C24"/>
  <c r="D24"/>
  <c r="E24"/>
  <c r="F24"/>
  <c r="G24"/>
  <c r="C35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C32"/>
  <c r="D32"/>
  <c r="E32"/>
  <c r="F32"/>
  <c r="G32"/>
  <c r="I25"/>
  <c r="I26"/>
  <c r="I27"/>
  <c r="D7"/>
  <c r="E7"/>
  <c r="F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H24"/>
  <c r="I24"/>
  <c r="H28"/>
  <c r="I28"/>
  <c r="H29"/>
  <c r="I29"/>
  <c r="H30"/>
  <c r="I30"/>
  <c r="H31"/>
  <c r="I31"/>
  <c r="H32"/>
  <c r="I32"/>
  <c r="G11"/>
  <c r="H11"/>
  <c r="G12"/>
  <c r="H12"/>
  <c r="G13"/>
  <c r="H13"/>
  <c r="G14"/>
  <c r="H14"/>
  <c r="G15"/>
  <c r="H15"/>
  <c r="G7"/>
  <c r="H7"/>
  <c r="H16"/>
  <c r="C18"/>
  <c r="C19"/>
  <c r="C24" i="10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D23"/>
  <c r="E23"/>
  <c r="F23"/>
  <c r="G23"/>
  <c r="C7"/>
  <c r="C23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I32"/>
  <c r="C8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D7"/>
  <c r="E7"/>
  <c r="F7"/>
  <c r="G7"/>
  <c r="C34"/>
  <c r="H7"/>
  <c r="I7"/>
  <c r="H8"/>
  <c r="I8"/>
  <c r="H9"/>
  <c r="I9"/>
  <c r="H10"/>
  <c r="I10"/>
  <c r="H11"/>
  <c r="I11"/>
  <c r="H12"/>
  <c r="I12"/>
  <c r="H13"/>
  <c r="I13"/>
  <c r="H14"/>
  <c r="I14"/>
  <c r="H15"/>
  <c r="I15"/>
  <c r="I16"/>
  <c r="C17"/>
  <c r="C37"/>
  <c r="B6" i="2"/>
  <c r="B7"/>
  <c r="B8"/>
  <c r="B9"/>
  <c r="B10"/>
  <c r="B13"/>
  <c r="B2"/>
</calcChain>
</file>

<file path=xl/sharedStrings.xml><?xml version="1.0" encoding="utf-8"?>
<sst xmlns="http://schemas.openxmlformats.org/spreadsheetml/2006/main" count="123" uniqueCount="53">
  <si>
    <t>New P2</t>
    <phoneticPr fontId="7" type="noConversion"/>
  </si>
  <si>
    <t>Log Base</t>
    <phoneticPr fontId="7" type="noConversion"/>
  </si>
  <si>
    <t>M</t>
    <phoneticPr fontId="7" type="noConversion"/>
  </si>
  <si>
    <t>P(M)</t>
    <phoneticPr fontId="7" type="noConversion"/>
  </si>
  <si>
    <t>P1</t>
    <phoneticPr fontId="7" type="noConversion"/>
  </si>
  <si>
    <t>P2</t>
    <phoneticPr fontId="7" type="noConversion"/>
  </si>
  <si>
    <r>
      <t xml:space="preserve">P(No Fail) = </t>
    </r>
    <r>
      <rPr>
        <sz val="10"/>
        <rFont val="Symbol"/>
      </rPr>
      <t>S</t>
    </r>
    <r>
      <rPr>
        <sz val="10"/>
        <rFont val="Verdana"/>
      </rPr>
      <t xml:space="preserve"> P(No Fail | M) * P(M)</t>
    </r>
    <phoneticPr fontId="7" type="noConversion"/>
  </si>
  <si>
    <t>SUM</t>
    <phoneticPr fontId="7" type="noConversion"/>
  </si>
  <si>
    <t>P(all flows to D feasible) =</t>
    <phoneticPr fontId="7" type="noConversion"/>
  </si>
  <si>
    <t>P(M)</t>
    <phoneticPr fontId="7" type="noConversion"/>
  </si>
  <si>
    <t>Assignment 4 - Part C - Solution</t>
    <phoneticPr fontId="7" type="noConversion"/>
  </si>
  <si>
    <t>P(all flows to E feasible) =</t>
    <phoneticPr fontId="7" type="noConversion"/>
  </si>
  <si>
    <t>Assignment 4 - Part A -- Incorrect, but common mistake</t>
    <phoneticPr fontId="7" type="noConversion"/>
  </si>
  <si>
    <t>Assignment 4 - Part A - Solution</t>
    <phoneticPr fontId="7" type="noConversion"/>
  </si>
  <si>
    <t>P(all flows to E feasible) =</t>
    <phoneticPr fontId="7" type="noConversion"/>
  </si>
  <si>
    <t>summing over M and links</t>
    <phoneticPr fontId="7" type="noConversion"/>
  </si>
  <si>
    <r>
      <t xml:space="preserve">P(No Fail) = </t>
    </r>
    <r>
      <rPr>
        <sz val="10"/>
        <rFont val="Symbol"/>
      </rPr>
      <t>S</t>
    </r>
    <r>
      <rPr>
        <sz val="10"/>
        <rFont val="Verdana"/>
      </rPr>
      <t xml:space="preserve"> P(No Fail</t>
    </r>
    <r>
      <rPr>
        <vertAlign val="subscript"/>
        <sz val="10"/>
        <rFont val="Verdana"/>
      </rPr>
      <t>C1-C2</t>
    </r>
    <r>
      <rPr>
        <sz val="10"/>
        <rFont val="Verdana"/>
      </rPr>
      <t xml:space="preserve"> | M) * P(No Fail</t>
    </r>
    <r>
      <rPr>
        <vertAlign val="subscript"/>
        <sz val="10"/>
        <rFont val="Verdana"/>
      </rPr>
      <t>A-C1</t>
    </r>
    <r>
      <rPr>
        <sz val="10"/>
        <rFont val="Verdana"/>
      </rPr>
      <t xml:space="preserve"> | M)  * P(No Fail</t>
    </r>
    <r>
      <rPr>
        <vertAlign val="subscript"/>
        <sz val="10"/>
        <rFont val="Verdana"/>
      </rPr>
      <t>C2-E</t>
    </r>
    <r>
      <rPr>
        <sz val="10"/>
        <rFont val="Verdana"/>
      </rPr>
      <t xml:space="preserve"> | M) * P(No Fail</t>
    </r>
    <r>
      <rPr>
        <vertAlign val="subscript"/>
        <sz val="10"/>
        <rFont val="Verdana"/>
      </rPr>
      <t>B-C1</t>
    </r>
    <r>
      <rPr>
        <sz val="10"/>
        <rFont val="Verdana"/>
      </rPr>
      <t xml:space="preserve"> | M) * P(M) * Value of Goods</t>
    </r>
    <phoneticPr fontId="7" type="noConversion"/>
  </si>
  <si>
    <r>
      <t>P(NoFail</t>
    </r>
    <r>
      <rPr>
        <vertAlign val="subscript"/>
        <sz val="10"/>
        <rFont val="Verdana"/>
      </rPr>
      <t>C2-E</t>
    </r>
    <r>
      <rPr>
        <sz val="10"/>
        <rFont val="Verdana"/>
      </rPr>
      <t>|</t>
    </r>
    <r>
      <rPr>
        <vertAlign val="subscript"/>
        <sz val="10"/>
        <rFont val="Verdana"/>
      </rPr>
      <t>M)</t>
    </r>
    <phoneticPr fontId="7" type="noConversion"/>
  </si>
  <si>
    <t>Mean Value of Goods to E =</t>
    <phoneticPr fontId="7" type="noConversion"/>
  </si>
  <si>
    <t>Mean Value of All Good Delivered</t>
    <phoneticPr fontId="7" type="noConversion"/>
  </si>
  <si>
    <t>P(all flows to D feasible) =</t>
  </si>
  <si>
    <r>
      <t>P(NoFail</t>
    </r>
    <r>
      <rPr>
        <vertAlign val="subscript"/>
        <sz val="10"/>
        <rFont val="Verdana"/>
      </rPr>
      <t>C2-D</t>
    </r>
    <r>
      <rPr>
        <sz val="10"/>
        <rFont val="Verdana"/>
      </rPr>
      <t>|</t>
    </r>
    <r>
      <rPr>
        <vertAlign val="subscript"/>
        <sz val="10"/>
        <rFont val="Verdana"/>
      </rPr>
      <t>M)</t>
    </r>
  </si>
  <si>
    <t>P(all flows to E feasible) =</t>
  </si>
  <si>
    <t>Assignment 4 - Part C - Solution</t>
    <phoneticPr fontId="7" type="noConversion"/>
  </si>
  <si>
    <r>
      <t xml:space="preserve">P(No Fail) = </t>
    </r>
    <r>
      <rPr>
        <sz val="10"/>
        <rFont val="Symbol"/>
      </rPr>
      <t>S</t>
    </r>
    <r>
      <rPr>
        <sz val="10"/>
        <rFont val="Verdana"/>
      </rPr>
      <t xml:space="preserve"> P(No Fail</t>
    </r>
    <r>
      <rPr>
        <vertAlign val="subscript"/>
        <sz val="10"/>
        <rFont val="Verdana"/>
      </rPr>
      <t>C1-C2</t>
    </r>
    <r>
      <rPr>
        <sz val="10"/>
        <rFont val="Verdana"/>
      </rPr>
      <t xml:space="preserve"> | M) * P(No Fail</t>
    </r>
    <r>
      <rPr>
        <vertAlign val="subscript"/>
        <sz val="10"/>
        <rFont val="Verdana"/>
      </rPr>
      <t>A-C1</t>
    </r>
    <r>
      <rPr>
        <sz val="10"/>
        <rFont val="Verdana"/>
      </rPr>
      <t xml:space="preserve"> | M)  * P(No Fail</t>
    </r>
    <r>
      <rPr>
        <vertAlign val="subscript"/>
        <sz val="10"/>
        <rFont val="Verdana"/>
      </rPr>
      <t>C2-D</t>
    </r>
    <r>
      <rPr>
        <sz val="10"/>
        <rFont val="Verdana"/>
      </rPr>
      <t xml:space="preserve"> | M) * P(No Fail</t>
    </r>
    <r>
      <rPr>
        <vertAlign val="subscript"/>
        <sz val="10"/>
        <rFont val="Verdana"/>
      </rPr>
      <t>B-C1</t>
    </r>
    <r>
      <rPr>
        <sz val="10"/>
        <rFont val="Verdana"/>
      </rPr>
      <t xml:space="preserve"> | M) * P(M)</t>
    </r>
  </si>
  <si>
    <r>
      <t xml:space="preserve">P(No Fail) = </t>
    </r>
    <r>
      <rPr>
        <sz val="10"/>
        <rFont val="Symbol"/>
      </rPr>
      <t>S</t>
    </r>
    <r>
      <rPr>
        <sz val="10"/>
        <rFont val="Verdana"/>
      </rPr>
      <t xml:space="preserve"> P(No Fail</t>
    </r>
    <r>
      <rPr>
        <vertAlign val="subscript"/>
        <sz val="10"/>
        <rFont val="Verdana"/>
      </rPr>
      <t>C1-C2</t>
    </r>
    <r>
      <rPr>
        <sz val="10"/>
        <rFont val="Verdana"/>
      </rPr>
      <t xml:space="preserve"> | M) * P(No Fail</t>
    </r>
    <r>
      <rPr>
        <vertAlign val="subscript"/>
        <sz val="10"/>
        <rFont val="Verdana"/>
      </rPr>
      <t>A-C1</t>
    </r>
    <r>
      <rPr>
        <sz val="10"/>
        <rFont val="Verdana"/>
      </rPr>
      <t xml:space="preserve"> | M)  * P(No Fail</t>
    </r>
    <r>
      <rPr>
        <vertAlign val="subscript"/>
        <sz val="10"/>
        <rFont val="Verdana"/>
      </rPr>
      <t>C2-D</t>
    </r>
    <r>
      <rPr>
        <sz val="10"/>
        <rFont val="Verdana"/>
      </rPr>
      <t xml:space="preserve"> | M) * P(No Fail</t>
    </r>
    <r>
      <rPr>
        <vertAlign val="subscript"/>
        <sz val="10"/>
        <rFont val="Verdana"/>
      </rPr>
      <t>B-C1</t>
    </r>
    <r>
      <rPr>
        <sz val="10"/>
        <rFont val="Verdana"/>
      </rPr>
      <t xml:space="preserve"> | M) * P(M)</t>
    </r>
    <phoneticPr fontId="7" type="noConversion"/>
  </si>
  <si>
    <r>
      <t>P(NoFail</t>
    </r>
    <r>
      <rPr>
        <vertAlign val="subscript"/>
        <sz val="10"/>
        <rFont val="Verdana"/>
      </rPr>
      <t>C1-C2</t>
    </r>
    <r>
      <rPr>
        <sz val="10"/>
        <rFont val="Verdana"/>
      </rPr>
      <t>|M)</t>
    </r>
  </si>
  <si>
    <r>
      <t>P(NoFail</t>
    </r>
    <r>
      <rPr>
        <vertAlign val="subscript"/>
        <sz val="10"/>
        <rFont val="Verdana"/>
      </rPr>
      <t>C1-C2</t>
    </r>
    <r>
      <rPr>
        <sz val="10"/>
        <rFont val="Verdana"/>
      </rPr>
      <t>|M)</t>
    </r>
    <phoneticPr fontId="7" type="noConversion"/>
  </si>
  <si>
    <r>
      <t>P(NoFail</t>
    </r>
    <r>
      <rPr>
        <vertAlign val="subscript"/>
        <sz val="10"/>
        <rFont val="Verdana"/>
      </rPr>
      <t>A-C1</t>
    </r>
    <r>
      <rPr>
        <sz val="10"/>
        <rFont val="Verdana"/>
      </rPr>
      <t>|M)</t>
    </r>
  </si>
  <si>
    <r>
      <t>P(NoFail</t>
    </r>
    <r>
      <rPr>
        <vertAlign val="subscript"/>
        <sz val="10"/>
        <rFont val="Verdana"/>
      </rPr>
      <t>A-C1</t>
    </r>
    <r>
      <rPr>
        <sz val="10"/>
        <rFont val="Verdana"/>
      </rPr>
      <t>|M)</t>
    </r>
    <phoneticPr fontId="7" type="noConversion"/>
  </si>
  <si>
    <r>
      <t>P(NoFail</t>
    </r>
    <r>
      <rPr>
        <vertAlign val="subscript"/>
        <sz val="10"/>
        <rFont val="Verdana"/>
      </rPr>
      <t>C2-D</t>
    </r>
    <r>
      <rPr>
        <sz val="10"/>
        <rFont val="Verdana"/>
      </rPr>
      <t>|</t>
    </r>
    <r>
      <rPr>
        <vertAlign val="subscript"/>
        <sz val="10"/>
        <rFont val="Verdana"/>
      </rPr>
      <t>M)</t>
    </r>
    <phoneticPr fontId="7" type="noConversion"/>
  </si>
  <si>
    <r>
      <t>P(NoFail</t>
    </r>
    <r>
      <rPr>
        <vertAlign val="subscript"/>
        <sz val="10"/>
        <rFont val="Verdana"/>
      </rPr>
      <t>B-C1</t>
    </r>
    <r>
      <rPr>
        <sz val="10"/>
        <rFont val="Verdana"/>
      </rPr>
      <t>|M)</t>
    </r>
  </si>
  <si>
    <r>
      <t>P(NoFail</t>
    </r>
    <r>
      <rPr>
        <vertAlign val="subscript"/>
        <sz val="10"/>
        <rFont val="Verdana"/>
      </rPr>
      <t>B-C1</t>
    </r>
    <r>
      <rPr>
        <sz val="10"/>
        <rFont val="Verdana"/>
      </rPr>
      <t>|M)</t>
    </r>
    <phoneticPr fontId="7" type="noConversion"/>
  </si>
  <si>
    <r>
      <t>P(NoFail</t>
    </r>
    <r>
      <rPr>
        <vertAlign val="subscript"/>
        <sz val="10"/>
        <rFont val="Verdana"/>
      </rPr>
      <t>C2-E</t>
    </r>
    <r>
      <rPr>
        <sz val="10"/>
        <rFont val="Verdana"/>
      </rPr>
      <t>|M)</t>
    </r>
  </si>
  <si>
    <r>
      <t>P(NoFail</t>
    </r>
    <r>
      <rPr>
        <vertAlign val="subscript"/>
        <sz val="10"/>
        <rFont val="Verdana"/>
      </rPr>
      <t>C2-E</t>
    </r>
    <r>
      <rPr>
        <sz val="10"/>
        <rFont val="Verdana"/>
      </rPr>
      <t>|M)</t>
    </r>
    <phoneticPr fontId="7" type="noConversion"/>
  </si>
  <si>
    <r>
      <t>P(NoFail</t>
    </r>
    <r>
      <rPr>
        <vertAlign val="subscript"/>
        <sz val="10"/>
        <rFont val="Verdana"/>
      </rPr>
      <t>C1-C2</t>
    </r>
    <r>
      <rPr>
        <sz val="10"/>
        <rFont val="Verdana"/>
      </rPr>
      <t>|M) * P(M)</t>
    </r>
    <phoneticPr fontId="7" type="noConversion"/>
  </si>
  <si>
    <r>
      <t>P(NoFail</t>
    </r>
    <r>
      <rPr>
        <vertAlign val="subscript"/>
        <sz val="10"/>
        <rFont val="Verdana"/>
      </rPr>
      <t>A-C1</t>
    </r>
    <r>
      <rPr>
        <sz val="10"/>
        <rFont val="Verdana"/>
      </rPr>
      <t>|M) * P(M)</t>
    </r>
    <phoneticPr fontId="7" type="noConversion"/>
  </si>
  <si>
    <r>
      <t>P(NoFail</t>
    </r>
    <r>
      <rPr>
        <vertAlign val="subscript"/>
        <sz val="10"/>
        <rFont val="Verdana"/>
      </rPr>
      <t>C2-D</t>
    </r>
    <r>
      <rPr>
        <sz val="10"/>
        <rFont val="Verdana"/>
      </rPr>
      <t>|</t>
    </r>
    <r>
      <rPr>
        <vertAlign val="subscript"/>
        <sz val="10"/>
        <rFont val="Verdana"/>
      </rPr>
      <t>M) * P(M)</t>
    </r>
    <phoneticPr fontId="7" type="noConversion"/>
  </si>
  <si>
    <r>
      <t>P(NoFail</t>
    </r>
    <r>
      <rPr>
        <vertAlign val="subscript"/>
        <sz val="10"/>
        <rFont val="Verdana"/>
      </rPr>
      <t>B-C1</t>
    </r>
    <r>
      <rPr>
        <sz val="10"/>
        <rFont val="Verdana"/>
      </rPr>
      <t>|M) * P(M)</t>
    </r>
    <phoneticPr fontId="7" type="noConversion"/>
  </si>
  <si>
    <r>
      <t>P(NoFail</t>
    </r>
    <r>
      <rPr>
        <vertAlign val="subscript"/>
        <sz val="10"/>
        <rFont val="Verdana"/>
      </rPr>
      <t>C2-E</t>
    </r>
    <r>
      <rPr>
        <sz val="10"/>
        <rFont val="Verdana"/>
      </rPr>
      <t>|M) * P(M)</t>
    </r>
    <phoneticPr fontId="7" type="noConversion"/>
  </si>
  <si>
    <t>Mean Value of Goods Delivered to E =</t>
    <phoneticPr fontId="7" type="noConversion"/>
  </si>
  <si>
    <t>P(M)</t>
  </si>
  <si>
    <t>Assignment 4 - Part B - Solution</t>
    <phoneticPr fontId="7" type="noConversion"/>
  </si>
  <si>
    <t>P (No Fail)</t>
  </si>
  <si>
    <t>P (No Fail)</t>
    <phoneticPr fontId="7" type="noConversion"/>
  </si>
  <si>
    <t>E [Value of Goods | M]</t>
    <phoneticPr fontId="7" type="noConversion"/>
  </si>
  <si>
    <r>
      <t xml:space="preserve">P(No Fail) = </t>
    </r>
    <r>
      <rPr>
        <sz val="10"/>
        <rFont val="Symbol"/>
      </rPr>
      <t>S</t>
    </r>
    <r>
      <rPr>
        <sz val="10"/>
        <rFont val="Verdana"/>
      </rPr>
      <t xml:space="preserve"> P(No Fail</t>
    </r>
    <r>
      <rPr>
        <vertAlign val="subscript"/>
        <sz val="10"/>
        <rFont val="Verdana"/>
      </rPr>
      <t>C1-C2</t>
    </r>
    <r>
      <rPr>
        <sz val="10"/>
        <rFont val="Verdana"/>
      </rPr>
      <t xml:space="preserve"> | M) * P(No Fail</t>
    </r>
    <r>
      <rPr>
        <vertAlign val="subscript"/>
        <sz val="10"/>
        <rFont val="Verdana"/>
      </rPr>
      <t>A-C1</t>
    </r>
    <r>
      <rPr>
        <sz val="10"/>
        <rFont val="Verdana"/>
      </rPr>
      <t xml:space="preserve"> | M)  * P(No Fail</t>
    </r>
    <r>
      <rPr>
        <vertAlign val="subscript"/>
        <sz val="10"/>
        <rFont val="Verdana"/>
      </rPr>
      <t>C2-D</t>
    </r>
    <r>
      <rPr>
        <sz val="10"/>
        <rFont val="Verdana"/>
      </rPr>
      <t xml:space="preserve"> | M) * P(No Fail</t>
    </r>
    <r>
      <rPr>
        <vertAlign val="subscript"/>
        <sz val="10"/>
        <rFont val="Verdana"/>
      </rPr>
      <t>B-C1</t>
    </r>
    <r>
      <rPr>
        <sz val="10"/>
        <rFont val="Verdana"/>
      </rPr>
      <t xml:space="preserve"> | M) * P(M) * Value of Goods</t>
    </r>
    <phoneticPr fontId="7" type="noConversion"/>
  </si>
  <si>
    <t>Mean Value of Goods to D =</t>
    <phoneticPr fontId="7" type="noConversion"/>
  </si>
  <si>
    <t>Mean Value of Goods Delivered to D =</t>
    <phoneticPr fontId="7" type="noConversion"/>
  </si>
  <si>
    <t>M</t>
  </si>
  <si>
    <t>P(all flows feasible) =</t>
  </si>
  <si>
    <t>Investment</t>
    <phoneticPr fontId="7" type="noConversion"/>
  </si>
  <si>
    <t>New P1</t>
    <phoneticPr fontId="7" type="noConversion"/>
  </si>
</sst>
</file>

<file path=xl/styles.xml><?xml version="1.0" encoding="utf-8"?>
<styleSheet xmlns="http://schemas.openxmlformats.org/spreadsheetml/2006/main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000"/>
    <numFmt numFmtId="166" formatCode="0.0000"/>
    <numFmt numFmtId="167" formatCode="_(&quot;$&quot;* #,##0_);_(&quot;$&quot;* \(#,##0\);_(&quot;$&quot;* &quot;-&quot;??_);_(@_)"/>
    <numFmt numFmtId="168" formatCode="0.000"/>
    <numFmt numFmtId="170" formatCode="0.0000"/>
    <numFmt numFmtId="171" formatCode="0.0000"/>
    <numFmt numFmtId="172" formatCode="0.0000"/>
    <numFmt numFmtId="175" formatCode="_(* #,##0.0_);_(* \(#,##0.0\);_(* &quot;-&quot;??_);_(@_)"/>
    <numFmt numFmtId="177" formatCode="_(* #,##0_);_(* \(#,##0\);_(* &quot;-&quot;??_);_(@_)"/>
  </numFmts>
  <fonts count="10">
    <font>
      <sz val="10"/>
      <name val="Verdana"/>
    </font>
    <font>
      <sz val="10"/>
      <name val="Verdana"/>
    </font>
    <font>
      <b/>
      <sz val="10"/>
      <name val="Verdana"/>
    </font>
    <font>
      <i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sz val="10"/>
      <name val="Symbol"/>
    </font>
    <font>
      <vertAlign val="subscript"/>
      <sz val="10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0" applyNumberFormat="1"/>
    <xf numFmtId="165" fontId="0" fillId="0" borderId="0" xfId="0" applyNumberFormat="1"/>
    <xf numFmtId="2" fontId="0" fillId="0" borderId="0" xfId="0" applyNumberFormat="1"/>
    <xf numFmtId="0" fontId="6" fillId="0" borderId="0" xfId="0" applyFont="1"/>
    <xf numFmtId="0" fontId="8" fillId="0" borderId="0" xfId="0" applyFont="1"/>
    <xf numFmtId="2" fontId="0" fillId="0" borderId="0" xfId="0" applyNumberFormat="1"/>
    <xf numFmtId="0" fontId="6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2" fontId="0" fillId="0" borderId="0" xfId="0" applyNumberFormat="1"/>
    <xf numFmtId="2" fontId="0" fillId="0" borderId="0" xfId="0" applyNumberFormat="1"/>
    <xf numFmtId="166" fontId="0" fillId="0" borderId="2" xfId="0" applyNumberFormat="1" applyBorder="1"/>
    <xf numFmtId="0" fontId="4" fillId="0" borderId="0" xfId="0" applyFont="1"/>
    <xf numFmtId="166" fontId="0" fillId="0" borderId="0" xfId="0" applyNumberFormat="1"/>
    <xf numFmtId="166" fontId="0" fillId="0" borderId="0" xfId="0" applyNumberFormat="1"/>
    <xf numFmtId="166" fontId="4" fillId="0" borderId="0" xfId="0" applyNumberFormat="1" applyFont="1"/>
    <xf numFmtId="166" fontId="4" fillId="0" borderId="2" xfId="0" applyNumberFormat="1" applyFont="1" applyBorder="1"/>
    <xf numFmtId="166" fontId="5" fillId="0" borderId="0" xfId="0" applyNumberFormat="1" applyFont="1"/>
    <xf numFmtId="167" fontId="0" fillId="0" borderId="0" xfId="1" applyNumberFormat="1" applyFont="1"/>
    <xf numFmtId="167" fontId="4" fillId="0" borderId="0" xfId="1" applyNumberFormat="1" applyFont="1"/>
    <xf numFmtId="166" fontId="0" fillId="0" borderId="0" xfId="0" applyNumberFormat="1" applyBorder="1"/>
    <xf numFmtId="167" fontId="0" fillId="0" borderId="3" xfId="1" applyNumberFormat="1" applyFont="1" applyBorder="1"/>
    <xf numFmtId="167" fontId="4" fillId="0" borderId="2" xfId="1" applyNumberFormat="1" applyFont="1" applyBorder="1"/>
    <xf numFmtId="0" fontId="0" fillId="0" borderId="0" xfId="0" applyBorder="1" applyAlignment="1">
      <alignment horizontal="right"/>
    </xf>
    <xf numFmtId="167" fontId="4" fillId="0" borderId="0" xfId="1" applyNumberFormat="1" applyFont="1" applyBorder="1"/>
    <xf numFmtId="0" fontId="3" fillId="0" borderId="0" xfId="0" applyFont="1"/>
    <xf numFmtId="166" fontId="0" fillId="0" borderId="3" xfId="0" applyNumberFormat="1" applyBorder="1"/>
    <xf numFmtId="2" fontId="0" fillId="0" borderId="3" xfId="0" applyNumberFormat="1" applyBorder="1"/>
    <xf numFmtId="167" fontId="4" fillId="0" borderId="2" xfId="1" applyNumberFormat="1" applyFont="1" applyBorder="1"/>
    <xf numFmtId="166" fontId="0" fillId="0" borderId="0" xfId="0" applyNumberFormat="1"/>
    <xf numFmtId="166" fontId="0" fillId="0" borderId="3" xfId="0" applyNumberFormat="1" applyBorder="1"/>
    <xf numFmtId="0" fontId="2" fillId="0" borderId="0" xfId="0" applyFont="1" applyAlignment="1">
      <alignment horizontal="right"/>
    </xf>
    <xf numFmtId="166" fontId="2" fillId="0" borderId="0" xfId="0" applyNumberFormat="1" applyFont="1"/>
    <xf numFmtId="166" fontId="2" fillId="0" borderId="2" xfId="0" applyNumberFormat="1" applyFont="1" applyBorder="1"/>
    <xf numFmtId="0" fontId="0" fillId="0" borderId="0" xfId="0" applyAlignment="1"/>
    <xf numFmtId="0" fontId="0" fillId="0" borderId="0" xfId="0"/>
    <xf numFmtId="0" fontId="2" fillId="0" borderId="0" xfId="0" applyFont="1"/>
    <xf numFmtId="0" fontId="0" fillId="0" borderId="0" xfId="0"/>
    <xf numFmtId="170" fontId="0" fillId="0" borderId="0" xfId="0" applyNumberFormat="1"/>
    <xf numFmtId="167" fontId="0" fillId="0" borderId="0" xfId="0" applyNumberFormat="1"/>
    <xf numFmtId="171" fontId="0" fillId="0" borderId="0" xfId="0" applyNumberFormat="1"/>
    <xf numFmtId="172" fontId="0" fillId="0" borderId="0" xfId="0" applyNumberFormat="1"/>
    <xf numFmtId="177" fontId="0" fillId="0" borderId="0" xfId="2" applyNumberFormat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10" Type="http://schemas.openxmlformats.org/officeDocument/2006/relationships/styles" Target="styles.xml"/><Relationship Id="rId5" Type="http://schemas.openxmlformats.org/officeDocument/2006/relationships/worksheet" Target="worksheets/sheet5.xml"/><Relationship Id="rId7" Type="http://schemas.openxmlformats.org/officeDocument/2006/relationships/worksheet" Target="worksheets/sheet7.xml"/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theme" Target="theme/theme1.xml"/><Relationship Id="rId3" Type="http://schemas.openxmlformats.org/officeDocument/2006/relationships/worksheet" Target="worksheets/sheet3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strRef>
              <c:f>'Failure Probabilities'!$B$1</c:f>
              <c:strCache>
                <c:ptCount val="1"/>
                <c:pt idx="0">
                  <c:v>P1</c:v>
                </c:pt>
              </c:strCache>
            </c:strRef>
          </c:tx>
          <c:dLbls>
            <c:dLbl>
              <c:idx val="0"/>
              <c:layout/>
              <c:dLblPos val="t"/>
              <c:showVal val="1"/>
            </c:dLbl>
            <c:dLbl>
              <c:idx val="1"/>
              <c:layout/>
              <c:dLblPos val="t"/>
              <c:showVal val="1"/>
            </c:dLbl>
            <c:dLbl>
              <c:idx val="2"/>
              <c:layout/>
              <c:dLblPos val="t"/>
              <c:showVal val="1"/>
            </c:dLbl>
            <c:dLbl>
              <c:idx val="3"/>
              <c:layout/>
              <c:dLblPos val="t"/>
              <c:showVal val="1"/>
            </c:dLbl>
            <c:dLbl>
              <c:idx val="4"/>
              <c:layout/>
              <c:dLblPos val="t"/>
              <c:showVal val="1"/>
            </c:dLbl>
            <c:dLbl>
              <c:idx val="5"/>
              <c:layout/>
              <c:dLblPos val="t"/>
              <c:showVal val="1"/>
            </c:dLbl>
            <c:dLbl>
              <c:idx val="6"/>
              <c:layout/>
              <c:dLblPos val="t"/>
              <c:showVal val="1"/>
            </c:dLbl>
            <c:dLbl>
              <c:idx val="7"/>
              <c:layout/>
              <c:dLblPos val="t"/>
              <c:showVal val="1"/>
            </c:dLbl>
            <c:dLbl>
              <c:idx val="8"/>
              <c:layout/>
              <c:dLblPos val="t"/>
              <c:showVal val="1"/>
            </c:dLbl>
            <c:dLbl>
              <c:idx val="9"/>
              <c:dLblPos val="t"/>
              <c:showVal val="1"/>
            </c:dLbl>
            <c:dLbl>
              <c:idx val="10"/>
              <c:dLblPos val="t"/>
              <c:showVal val="1"/>
            </c:dLbl>
            <c:delete val="1"/>
          </c:dLbls>
          <c:cat>
            <c:numRef>
              <c:f>'Failure Probabilities'!$A$2:$A$10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'Failure Probabilities'!$B$2:$B$10</c:f>
              <c:numCache>
                <c:formatCode>0.00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0.150514997831991</c:v>
                </c:pt>
                <c:pt idx="3">
                  <c:v>0.238560627359831</c:v>
                </c:pt>
                <c:pt idx="4">
                  <c:v>0.301029995663981</c:v>
                </c:pt>
                <c:pt idx="5">
                  <c:v>0.349485002168009</c:v>
                </c:pt>
                <c:pt idx="6">
                  <c:v>0.389075625191822</c:v>
                </c:pt>
                <c:pt idx="7">
                  <c:v>0.422549020007128</c:v>
                </c:pt>
                <c:pt idx="8">
                  <c:v>0.451544993495972</c:v>
                </c:pt>
              </c:numCache>
            </c:numRef>
          </c:val>
        </c:ser>
        <c:ser>
          <c:idx val="1"/>
          <c:order val="1"/>
          <c:tx>
            <c:strRef>
              <c:f>'Failure Probabilities'!$C$1</c:f>
              <c:strCache>
                <c:ptCount val="1"/>
                <c:pt idx="0">
                  <c:v>P2</c:v>
                </c:pt>
              </c:strCache>
            </c:strRef>
          </c:tx>
          <c:dLbls>
            <c:dLbl>
              <c:idx val="0"/>
              <c:layout/>
              <c:dLblPos val="t"/>
              <c:showVal val="1"/>
            </c:dLbl>
            <c:dLbl>
              <c:idx val="1"/>
              <c:layout/>
              <c:dLblPos val="t"/>
              <c:showVal val="1"/>
            </c:dLbl>
            <c:dLbl>
              <c:idx val="2"/>
              <c:layout/>
              <c:dLblPos val="t"/>
              <c:showVal val="1"/>
            </c:dLbl>
            <c:dLbl>
              <c:idx val="3"/>
              <c:layout/>
              <c:dLblPos val="t"/>
              <c:showVal val="1"/>
            </c:dLbl>
            <c:dLbl>
              <c:idx val="4"/>
              <c:layout/>
              <c:dLblPos val="t"/>
              <c:showVal val="1"/>
            </c:dLbl>
            <c:dLbl>
              <c:idx val="5"/>
              <c:layout/>
              <c:dLblPos val="t"/>
              <c:showVal val="1"/>
            </c:dLbl>
            <c:dLbl>
              <c:idx val="6"/>
              <c:layout/>
              <c:dLblPos val="t"/>
              <c:showVal val="1"/>
            </c:dLbl>
            <c:dLbl>
              <c:idx val="7"/>
              <c:layout/>
              <c:dLblPos val="t"/>
              <c:showVal val="1"/>
            </c:dLbl>
            <c:dLbl>
              <c:idx val="8"/>
              <c:layout/>
              <c:dLblPos val="t"/>
              <c:showVal val="1"/>
            </c:dLbl>
            <c:delete val="1"/>
          </c:dLbls>
          <c:cat>
            <c:numRef>
              <c:f>'Failure Probabilities'!$A$2:$A$10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'Failure Probabilities'!$C$2:$C$10</c:f>
              <c:numCache>
                <c:formatCode>0.00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0.301029995663981</c:v>
                </c:pt>
                <c:pt idx="3">
                  <c:v>0.477121254719662</c:v>
                </c:pt>
                <c:pt idx="4">
                  <c:v>0.602059991327962</c:v>
                </c:pt>
                <c:pt idx="5">
                  <c:v>0.698970004336019</c:v>
                </c:pt>
                <c:pt idx="6">
                  <c:v>0.778151250383643</c:v>
                </c:pt>
                <c:pt idx="7">
                  <c:v>0.845098040014257</c:v>
                </c:pt>
                <c:pt idx="8">
                  <c:v>0.903089986991943</c:v>
                </c:pt>
              </c:numCache>
            </c:numRef>
          </c:val>
        </c:ser>
        <c:marker val="1"/>
        <c:axId val="472192344"/>
        <c:axId val="472331608"/>
      </c:lineChart>
      <c:catAx>
        <c:axId val="472192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Magnitude (M)</a:t>
                </a:r>
              </a:p>
            </c:rich>
          </c:tx>
          <c:layout/>
        </c:title>
        <c:numFmt formatCode="General" sourceLinked="1"/>
        <c:tickLblPos val="nextTo"/>
        <c:crossAx val="472331608"/>
        <c:crosses val="autoZero"/>
        <c:auto val="1"/>
        <c:lblAlgn val="ctr"/>
        <c:lblOffset val="100"/>
      </c:catAx>
      <c:valAx>
        <c:axId val="472331608"/>
        <c:scaling>
          <c:orientation val="minMax"/>
          <c:max val="1.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Proability of Failure</a:t>
                </a:r>
              </a:p>
            </c:rich>
          </c:tx>
          <c:layout/>
        </c:title>
        <c:numFmt formatCode="0.00" sourceLinked="1"/>
        <c:tickLblPos val="nextTo"/>
        <c:crossAx val="472192344"/>
        <c:crosses val="autoZero"/>
        <c:crossBetween val="between"/>
      </c:valAx>
    </c:plotArea>
    <c:legend>
      <c:legendPos val="b"/>
      <c:layout/>
    </c:legend>
    <c:plotVisOnly val="1"/>
    <c:dispBlanksAs val="zero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'Prob of M'!$B$1</c:f>
              <c:strCache>
                <c:ptCount val="1"/>
                <c:pt idx="0">
                  <c:v>P(M)</c:v>
                </c:pt>
              </c:strCache>
            </c:strRef>
          </c:tx>
          <c:dLbls>
            <c:dLbl>
              <c:idx val="0"/>
              <c:layout/>
              <c:showVal val="1"/>
            </c:dLbl>
            <c:dLbl>
              <c:idx val="1"/>
              <c:layout/>
              <c:showVal val="1"/>
            </c:dLbl>
            <c:dLbl>
              <c:idx val="2"/>
              <c:layout/>
              <c:showVal val="1"/>
            </c:dLbl>
            <c:dLbl>
              <c:idx val="3"/>
              <c:layout/>
              <c:showVal val="1"/>
            </c:dLbl>
            <c:dLbl>
              <c:idx val="4"/>
              <c:layout/>
              <c:showVal val="1"/>
            </c:dLbl>
            <c:dLbl>
              <c:idx val="5"/>
              <c:layout/>
              <c:showVal val="1"/>
            </c:dLbl>
            <c:dLbl>
              <c:idx val="6"/>
              <c:layout/>
              <c:showVal val="1"/>
            </c:dLbl>
            <c:dLbl>
              <c:idx val="7"/>
              <c:layout/>
              <c:showVal val="1"/>
            </c:dLbl>
            <c:dLbl>
              <c:idx val="8"/>
              <c:layout/>
              <c:showVal val="1"/>
            </c:dLbl>
            <c:dLbl>
              <c:idx val="9"/>
              <c:showVal val="1"/>
            </c:dLbl>
            <c:dLbl>
              <c:idx val="10"/>
              <c:showVal val="1"/>
            </c:dLbl>
            <c:delete val="1"/>
          </c:dLbls>
          <c:cat>
            <c:numRef>
              <c:f>'Prob of M'!$A$2:$A$10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'Prob of M'!$B$2:$B$10</c:f>
              <c:numCache>
                <c:formatCode>0.00</c:formatCode>
                <c:ptCount val="9"/>
                <c:pt idx="0">
                  <c:v>0.5438889</c:v>
                </c:pt>
                <c:pt idx="1">
                  <c:v>0.4</c:v>
                </c:pt>
                <c:pt idx="2">
                  <c:v>0.05</c:v>
                </c:pt>
                <c:pt idx="3">
                  <c:v>0.005</c:v>
                </c:pt>
                <c:pt idx="4">
                  <c:v>0.001</c:v>
                </c:pt>
                <c:pt idx="5">
                  <c:v>0.0001</c:v>
                </c:pt>
                <c:pt idx="6">
                  <c:v>1.0E-5</c:v>
                </c:pt>
                <c:pt idx="7">
                  <c:v>1.0E-6</c:v>
                </c:pt>
                <c:pt idx="8">
                  <c:v>1.0E-7</c:v>
                </c:pt>
              </c:numCache>
            </c:numRef>
          </c:val>
        </c:ser>
        <c:axId val="472419928"/>
        <c:axId val="472427032"/>
      </c:barChart>
      <c:catAx>
        <c:axId val="472419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</a:t>
                </a:r>
              </a:p>
            </c:rich>
          </c:tx>
          <c:layout/>
        </c:title>
        <c:numFmt formatCode="General" sourceLinked="1"/>
        <c:tickLblPos val="nextTo"/>
        <c:crossAx val="472427032"/>
        <c:crosses val="autoZero"/>
        <c:auto val="1"/>
        <c:lblAlgn val="ctr"/>
        <c:lblOffset val="100"/>
      </c:catAx>
      <c:valAx>
        <c:axId val="472427032"/>
        <c:scaling>
          <c:orientation val="minMax"/>
          <c:max val="1.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P(M)</a:t>
                </a:r>
              </a:p>
            </c:rich>
          </c:tx>
          <c:layout/>
        </c:title>
        <c:numFmt formatCode="0.00" sourceLinked="1"/>
        <c:tickLblPos val="nextTo"/>
        <c:crossAx val="472419928"/>
        <c:crosses val="autoZero"/>
        <c:crossBetween val="between"/>
      </c:valAx>
    </c:plotArea>
    <c:plotVisOnly val="1"/>
  </c:chart>
  <c:spPr>
    <a:ln>
      <a:solidFill>
        <a:sysClr val="windowText" lastClr="000000">
          <a:tint val="75000"/>
          <a:shade val="95000"/>
          <a:satMod val="105000"/>
        </a:sysClr>
      </a:solidFill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strRef>
              <c:f>'Failure Probabilities'!$B$1</c:f>
              <c:strCache>
                <c:ptCount val="1"/>
                <c:pt idx="0">
                  <c:v>P1</c:v>
                </c:pt>
              </c:strCache>
            </c:strRef>
          </c:tx>
          <c:dLbls>
            <c:dLbl>
              <c:idx val="0"/>
              <c:layout/>
              <c:dLblPos val="t"/>
              <c:showVal val="1"/>
            </c:dLbl>
            <c:dLbl>
              <c:idx val="1"/>
              <c:layout/>
              <c:dLblPos val="t"/>
              <c:showVal val="1"/>
            </c:dLbl>
            <c:dLbl>
              <c:idx val="2"/>
              <c:layout/>
              <c:dLblPos val="t"/>
              <c:showVal val="1"/>
            </c:dLbl>
            <c:dLbl>
              <c:idx val="3"/>
              <c:layout/>
              <c:dLblPos val="t"/>
              <c:showVal val="1"/>
            </c:dLbl>
            <c:dLbl>
              <c:idx val="4"/>
              <c:layout/>
              <c:dLblPos val="t"/>
              <c:showVal val="1"/>
            </c:dLbl>
            <c:dLbl>
              <c:idx val="5"/>
              <c:layout/>
              <c:dLblPos val="t"/>
              <c:showVal val="1"/>
            </c:dLbl>
            <c:dLbl>
              <c:idx val="6"/>
              <c:layout/>
              <c:dLblPos val="t"/>
              <c:showVal val="1"/>
            </c:dLbl>
            <c:dLbl>
              <c:idx val="7"/>
              <c:layout/>
              <c:dLblPos val="t"/>
              <c:showVal val="1"/>
            </c:dLbl>
            <c:dLbl>
              <c:idx val="8"/>
              <c:layout/>
              <c:dLblPos val="t"/>
              <c:showVal val="1"/>
            </c:dLbl>
            <c:dLbl>
              <c:idx val="9"/>
              <c:dLblPos val="t"/>
              <c:showVal val="1"/>
            </c:dLbl>
            <c:dLbl>
              <c:idx val="10"/>
              <c:dLblPos val="t"/>
              <c:showVal val="1"/>
            </c:dLbl>
            <c:delete val="1"/>
          </c:dLbls>
          <c:cat>
            <c:numRef>
              <c:f>'Failure Probabilities'!$A$2:$A$10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'Failure Probabilities'!$B$2:$B$10</c:f>
              <c:numCache>
                <c:formatCode>0.00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0.150514997831991</c:v>
                </c:pt>
                <c:pt idx="3">
                  <c:v>0.238560627359831</c:v>
                </c:pt>
                <c:pt idx="4">
                  <c:v>0.301029995663981</c:v>
                </c:pt>
                <c:pt idx="5">
                  <c:v>0.349485002168009</c:v>
                </c:pt>
                <c:pt idx="6">
                  <c:v>0.389075625191822</c:v>
                </c:pt>
                <c:pt idx="7">
                  <c:v>0.422549020007128</c:v>
                </c:pt>
                <c:pt idx="8">
                  <c:v>0.451544993495972</c:v>
                </c:pt>
              </c:numCache>
            </c:numRef>
          </c:val>
        </c:ser>
        <c:ser>
          <c:idx val="1"/>
          <c:order val="1"/>
          <c:tx>
            <c:strRef>
              <c:f>'Failure Probabilities'!$C$1</c:f>
              <c:strCache>
                <c:ptCount val="1"/>
                <c:pt idx="0">
                  <c:v>P2</c:v>
                </c:pt>
              </c:strCache>
            </c:strRef>
          </c:tx>
          <c:dLbls>
            <c:dLbl>
              <c:idx val="0"/>
              <c:layout/>
              <c:dLblPos val="t"/>
              <c:showVal val="1"/>
            </c:dLbl>
            <c:dLbl>
              <c:idx val="1"/>
              <c:layout/>
              <c:dLblPos val="t"/>
              <c:showVal val="1"/>
            </c:dLbl>
            <c:dLbl>
              <c:idx val="2"/>
              <c:layout/>
              <c:dLblPos val="t"/>
              <c:showVal val="1"/>
            </c:dLbl>
            <c:dLbl>
              <c:idx val="3"/>
              <c:layout/>
              <c:dLblPos val="t"/>
              <c:showVal val="1"/>
            </c:dLbl>
            <c:dLbl>
              <c:idx val="4"/>
              <c:layout/>
              <c:dLblPos val="t"/>
              <c:showVal val="1"/>
            </c:dLbl>
            <c:dLbl>
              <c:idx val="5"/>
              <c:layout/>
              <c:dLblPos val="t"/>
              <c:showVal val="1"/>
            </c:dLbl>
            <c:dLbl>
              <c:idx val="6"/>
              <c:layout/>
              <c:dLblPos val="t"/>
              <c:showVal val="1"/>
            </c:dLbl>
            <c:dLbl>
              <c:idx val="7"/>
              <c:layout/>
              <c:dLblPos val="t"/>
              <c:showVal val="1"/>
            </c:dLbl>
            <c:dLbl>
              <c:idx val="8"/>
              <c:layout/>
              <c:dLblPos val="t"/>
              <c:showVal val="1"/>
            </c:dLbl>
            <c:delete val="1"/>
          </c:dLbls>
          <c:cat>
            <c:numRef>
              <c:f>'Failure Probabilities'!$A$2:$A$10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'Failure Probabilities'!$C$2:$C$10</c:f>
              <c:numCache>
                <c:formatCode>0.00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0.301029995663981</c:v>
                </c:pt>
                <c:pt idx="3">
                  <c:v>0.477121254719662</c:v>
                </c:pt>
                <c:pt idx="4">
                  <c:v>0.602059991327962</c:v>
                </c:pt>
                <c:pt idx="5">
                  <c:v>0.698970004336019</c:v>
                </c:pt>
                <c:pt idx="6">
                  <c:v>0.778151250383643</c:v>
                </c:pt>
                <c:pt idx="7">
                  <c:v>0.845098040014257</c:v>
                </c:pt>
                <c:pt idx="8">
                  <c:v>0.903089986991943</c:v>
                </c:pt>
              </c:numCache>
            </c:numRef>
          </c:val>
        </c:ser>
        <c:marker val="1"/>
        <c:axId val="472538456"/>
        <c:axId val="472545592"/>
      </c:lineChart>
      <c:catAx>
        <c:axId val="472538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Magnitude (M)</a:t>
                </a:r>
              </a:p>
            </c:rich>
          </c:tx>
          <c:layout/>
        </c:title>
        <c:numFmt formatCode="General" sourceLinked="1"/>
        <c:tickLblPos val="nextTo"/>
        <c:crossAx val="472545592"/>
        <c:crosses val="autoZero"/>
        <c:auto val="1"/>
        <c:lblAlgn val="ctr"/>
        <c:lblOffset val="100"/>
      </c:catAx>
      <c:valAx>
        <c:axId val="472545592"/>
        <c:scaling>
          <c:orientation val="minMax"/>
          <c:max val="1.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Proability of Failure</a:t>
                </a:r>
              </a:p>
            </c:rich>
          </c:tx>
          <c:layout/>
        </c:title>
        <c:numFmt formatCode="0.00" sourceLinked="1"/>
        <c:tickLblPos val="nextTo"/>
        <c:crossAx val="472538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</c:legend>
    <c:plotVisOnly val="1"/>
    <c:dispBlanksAs val="zero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1"/>
          <c:order val="0"/>
          <c:cat>
            <c:numRef>
              <c:f>'New Failure Prob'!$G$2:$G$10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'New Failure Prob'!$H$2:$H$10</c:f>
              <c:numCache>
                <c:formatCode>0.00</c:formatCode>
                <c:ptCount val="9"/>
                <c:pt idx="0" formatCode="General">
                  <c:v>0.0</c:v>
                </c:pt>
                <c:pt idx="1">
                  <c:v>0.0</c:v>
                </c:pt>
                <c:pt idx="2">
                  <c:v>0.0989776812224826</c:v>
                </c:pt>
                <c:pt idx="3">
                  <c:v>0.156875913145967</c:v>
                </c:pt>
                <c:pt idx="4">
                  <c:v>0.197955362444965</c:v>
                </c:pt>
                <c:pt idx="5">
                  <c:v>0.229819058797288</c:v>
                </c:pt>
                <c:pt idx="6">
                  <c:v>0.25585359436845</c:v>
                </c:pt>
                <c:pt idx="7">
                  <c:v>0.277865480553785</c:v>
                </c:pt>
                <c:pt idx="8">
                  <c:v>0.296933043667448</c:v>
                </c:pt>
              </c:numCache>
            </c:numRef>
          </c:val>
        </c:ser>
        <c:ser>
          <c:idx val="2"/>
          <c:order val="1"/>
          <c:cat>
            <c:numRef>
              <c:f>'New Failure Prob'!$G$2:$G$10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'New Failure Prob'!$I$2:$I$10</c:f>
              <c:numCache>
                <c:formatCode>0.00</c:formatCode>
                <c:ptCount val="9"/>
                <c:pt idx="0" formatCode="General">
                  <c:v>0.0</c:v>
                </c:pt>
                <c:pt idx="1">
                  <c:v>0.0</c:v>
                </c:pt>
                <c:pt idx="2">
                  <c:v>0.147463051990239</c:v>
                </c:pt>
                <c:pt idx="3">
                  <c:v>0.233723407646423</c:v>
                </c:pt>
                <c:pt idx="4">
                  <c:v>0.294926103980478</c:v>
                </c:pt>
                <c:pt idx="5">
                  <c:v>0.342398603373972</c:v>
                </c:pt>
                <c:pt idx="6">
                  <c:v>0.381186459636662</c:v>
                </c:pt>
                <c:pt idx="7">
                  <c:v>0.413981124826434</c:v>
                </c:pt>
                <c:pt idx="8">
                  <c:v>0.442389155970717</c:v>
                </c:pt>
              </c:numCache>
            </c:numRef>
          </c:val>
        </c:ser>
        <c:marker val="1"/>
        <c:axId val="472565912"/>
        <c:axId val="472576856"/>
      </c:lineChart>
      <c:catAx>
        <c:axId val="472565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Magnitude (M)</a:t>
                </a:r>
              </a:p>
            </c:rich>
          </c:tx>
          <c:layout/>
        </c:title>
        <c:numFmt formatCode="General" sourceLinked="1"/>
        <c:tickLblPos val="nextTo"/>
        <c:crossAx val="472576856"/>
        <c:crosses val="autoZero"/>
        <c:auto val="1"/>
        <c:lblAlgn val="ctr"/>
        <c:lblOffset val="100"/>
      </c:catAx>
      <c:valAx>
        <c:axId val="472576856"/>
        <c:scaling>
          <c:orientation val="minMax"/>
          <c:max val="1.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New Probability of Failure</a:t>
                </a:r>
              </a:p>
            </c:rich>
          </c:tx>
          <c:layout/>
        </c:title>
        <c:numFmt formatCode="General" sourceLinked="1"/>
        <c:tickLblPos val="nextTo"/>
        <c:crossAx val="47256591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2</xdr:row>
      <xdr:rowOff>38100</xdr:rowOff>
    </xdr:from>
    <xdr:to>
      <xdr:col>10</xdr:col>
      <xdr:colOff>292100</xdr:colOff>
      <xdr:row>26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9</xdr:row>
      <xdr:rowOff>12700</xdr:rowOff>
    </xdr:from>
    <xdr:to>
      <xdr:col>9</xdr:col>
      <xdr:colOff>444500</xdr:colOff>
      <xdr:row>25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17</xdr:row>
      <xdr:rowOff>139700</xdr:rowOff>
    </xdr:from>
    <xdr:to>
      <xdr:col>6</xdr:col>
      <xdr:colOff>127000</xdr:colOff>
      <xdr:row>42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787400</xdr:colOff>
      <xdr:row>17</xdr:row>
      <xdr:rowOff>139700</xdr:rowOff>
    </xdr:from>
    <xdr:to>
      <xdr:col>12</xdr:col>
      <xdr:colOff>381000</xdr:colOff>
      <xdr:row>42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14"/>
  <sheetViews>
    <sheetView topLeftCell="D1" workbookViewId="0">
      <selection activeCell="B2" sqref="B2"/>
    </sheetView>
  </sheetViews>
  <sheetFormatPr baseColWidth="10" defaultRowHeight="13"/>
  <sheetData>
    <row r="1" spans="1:3">
      <c r="A1" s="7" t="s">
        <v>2</v>
      </c>
      <c r="B1" s="7" t="s">
        <v>4</v>
      </c>
      <c r="C1" s="7" t="s">
        <v>5</v>
      </c>
    </row>
    <row r="2" spans="1:3">
      <c r="A2">
        <v>0</v>
      </c>
      <c r="B2" s="1">
        <v>0</v>
      </c>
      <c r="C2" s="1">
        <v>0</v>
      </c>
    </row>
    <row r="3" spans="1:3">
      <c r="A3">
        <v>1</v>
      </c>
      <c r="B3" s="1">
        <f>LOG(A3,$B$14)</f>
        <v>0</v>
      </c>
      <c r="C3" s="1">
        <f>LOG(A3,$C$14)</f>
        <v>0</v>
      </c>
    </row>
    <row r="4" spans="1:3">
      <c r="A4">
        <v>2</v>
      </c>
      <c r="B4" s="1">
        <f t="shared" ref="B4:B10" si="0">LOG(A4,$B$14)</f>
        <v>0.15051499783199057</v>
      </c>
      <c r="C4" s="1">
        <f t="shared" ref="C4:C10" si="1">LOG(A4,$C$14)</f>
        <v>0.30102999566398114</v>
      </c>
    </row>
    <row r="5" spans="1:3">
      <c r="A5">
        <v>3</v>
      </c>
      <c r="B5" s="1">
        <f t="shared" si="0"/>
        <v>0.23856062735983122</v>
      </c>
      <c r="C5" s="1">
        <f t="shared" si="1"/>
        <v>0.47712125471966244</v>
      </c>
    </row>
    <row r="6" spans="1:3">
      <c r="A6">
        <v>4</v>
      </c>
      <c r="B6" s="1">
        <f t="shared" si="0"/>
        <v>0.30102999566398114</v>
      </c>
      <c r="C6" s="1">
        <f t="shared" si="1"/>
        <v>0.60205999132796229</v>
      </c>
    </row>
    <row r="7" spans="1:3">
      <c r="A7">
        <v>5</v>
      </c>
      <c r="B7" s="1">
        <f t="shared" si="0"/>
        <v>0.34948500216800937</v>
      </c>
      <c r="C7" s="1">
        <f t="shared" si="1"/>
        <v>0.69897000433601875</v>
      </c>
    </row>
    <row r="8" spans="1:3">
      <c r="A8">
        <v>6</v>
      </c>
      <c r="B8" s="1">
        <f t="shared" si="0"/>
        <v>0.38907562519182176</v>
      </c>
      <c r="C8" s="1">
        <f t="shared" si="1"/>
        <v>0.77815125038364352</v>
      </c>
    </row>
    <row r="9" spans="1:3">
      <c r="A9">
        <v>7</v>
      </c>
      <c r="B9" s="1">
        <f t="shared" si="0"/>
        <v>0.42254902000712835</v>
      </c>
      <c r="C9" s="1">
        <f t="shared" si="1"/>
        <v>0.8450980400142567</v>
      </c>
    </row>
    <row r="10" spans="1:3">
      <c r="A10">
        <v>8</v>
      </c>
      <c r="B10" s="1">
        <f t="shared" si="0"/>
        <v>0.45154499349597171</v>
      </c>
      <c r="C10" s="1">
        <f t="shared" si="1"/>
        <v>0.90308998699194343</v>
      </c>
    </row>
    <row r="11" spans="1:3">
      <c r="B11" s="1"/>
      <c r="C11" s="1"/>
    </row>
    <row r="12" spans="1:3">
      <c r="B12" s="1"/>
      <c r="C12" s="1"/>
    </row>
    <row r="14" spans="1:3">
      <c r="A14" s="2" t="s">
        <v>1</v>
      </c>
      <c r="B14">
        <v>100</v>
      </c>
      <c r="C14">
        <v>10</v>
      </c>
    </row>
  </sheetData>
  <sheetCalcPr fullCalcOnLoad="1"/>
  <phoneticPr fontId="7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15"/>
  <sheetViews>
    <sheetView workbookViewId="0">
      <selection activeCell="K23" sqref="K23"/>
    </sheetView>
  </sheetViews>
  <sheetFormatPr baseColWidth="10" defaultRowHeight="13"/>
  <cols>
    <col min="2" max="2" width="7.140625" customWidth="1"/>
    <col min="3" max="3" width="12" bestFit="1" customWidth="1"/>
  </cols>
  <sheetData>
    <row r="1" spans="1:3">
      <c r="A1" s="7" t="s">
        <v>2</v>
      </c>
      <c r="B1" s="7" t="s">
        <v>3</v>
      </c>
    </row>
    <row r="2" spans="1:3">
      <c r="A2">
        <v>0</v>
      </c>
      <c r="B2" s="3">
        <f>1-B13</f>
        <v>0.54388890000000001</v>
      </c>
      <c r="C2" s="5"/>
    </row>
    <row r="3" spans="1:3">
      <c r="A3">
        <v>1</v>
      </c>
      <c r="B3" s="3">
        <v>0.4</v>
      </c>
      <c r="C3" s="5"/>
    </row>
    <row r="4" spans="1:3">
      <c r="A4">
        <v>2</v>
      </c>
      <c r="B4" s="3">
        <v>0.05</v>
      </c>
      <c r="C4" s="5"/>
    </row>
    <row r="5" spans="1:3">
      <c r="A5">
        <v>3</v>
      </c>
      <c r="B5" s="3">
        <v>5.0000000000000001E-3</v>
      </c>
      <c r="C5" s="5"/>
    </row>
    <row r="6" spans="1:3">
      <c r="A6">
        <v>4</v>
      </c>
      <c r="B6" s="3">
        <f>1/(10^(A6-1))</f>
        <v>1E-3</v>
      </c>
      <c r="C6" s="5"/>
    </row>
    <row r="7" spans="1:3">
      <c r="A7">
        <v>5</v>
      </c>
      <c r="B7" s="3">
        <f t="shared" ref="B7:B10" si="0">1/(10^(A7-1))</f>
        <v>1E-4</v>
      </c>
      <c r="C7" s="5"/>
    </row>
    <row r="8" spans="1:3">
      <c r="A8">
        <v>6</v>
      </c>
      <c r="B8" s="3">
        <f t="shared" si="0"/>
        <v>1.0000000000000001E-5</v>
      </c>
      <c r="C8" s="5"/>
    </row>
    <row r="9" spans="1:3">
      <c r="A9">
        <v>7</v>
      </c>
      <c r="B9" s="3">
        <f t="shared" si="0"/>
        <v>9.9999999999999995E-7</v>
      </c>
      <c r="C9" s="5"/>
    </row>
    <row r="10" spans="1:3">
      <c r="A10">
        <v>8</v>
      </c>
      <c r="B10" s="3">
        <f t="shared" si="0"/>
        <v>9.9999999999999995E-8</v>
      </c>
      <c r="C10" s="5"/>
    </row>
    <row r="11" spans="1:3">
      <c r="B11" s="3"/>
      <c r="C11" s="5"/>
    </row>
    <row r="12" spans="1:3">
      <c r="B12" s="3"/>
      <c r="C12" s="5"/>
    </row>
    <row r="13" spans="1:3">
      <c r="B13" s="3">
        <f>SUM(B3:B12)</f>
        <v>0.45611109999999999</v>
      </c>
      <c r="C13" s="6"/>
    </row>
    <row r="14" spans="1:3">
      <c r="A14" s="2"/>
      <c r="B14" s="4"/>
    </row>
    <row r="15" spans="1:3">
      <c r="B15" s="4"/>
    </row>
  </sheetData>
  <sheetCalcPr fullCalcOnLoad="1"/>
  <phoneticPr fontId="7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36"/>
  <sheetViews>
    <sheetView tabSelected="1" workbookViewId="0">
      <selection activeCell="I8" sqref="I8"/>
    </sheetView>
  </sheetViews>
  <sheetFormatPr baseColWidth="10" defaultRowHeight="13"/>
  <cols>
    <col min="2" max="2" width="27" customWidth="1"/>
    <col min="3" max="3" width="12.7109375" bestFit="1" customWidth="1"/>
    <col min="4" max="4" width="12.140625" bestFit="1" customWidth="1"/>
    <col min="5" max="5" width="11.5703125" bestFit="1" customWidth="1"/>
    <col min="6" max="6" width="12.140625" bestFit="1" customWidth="1"/>
    <col min="7" max="7" width="12" bestFit="1" customWidth="1"/>
  </cols>
  <sheetData>
    <row r="1" spans="1:8">
      <c r="A1" s="15" t="s">
        <v>13</v>
      </c>
    </row>
    <row r="3" spans="1:8">
      <c r="A3" t="s">
        <v>8</v>
      </c>
    </row>
    <row r="4" spans="1:8" ht="15">
      <c r="B4" t="s">
        <v>25</v>
      </c>
    </row>
    <row r="5" spans="1:8">
      <c r="B5" s="8"/>
    </row>
    <row r="6" spans="1:8" ht="15">
      <c r="B6" s="2" t="s">
        <v>2</v>
      </c>
      <c r="C6" t="s">
        <v>27</v>
      </c>
      <c r="D6" t="s">
        <v>29</v>
      </c>
      <c r="E6" t="s">
        <v>30</v>
      </c>
      <c r="F6" t="s">
        <v>32</v>
      </c>
      <c r="G6" t="s">
        <v>9</v>
      </c>
    </row>
    <row r="7" spans="1:8">
      <c r="B7">
        <v>0</v>
      </c>
      <c r="C7" s="41">
        <f>(1-'Failure Probabilities'!$C2)</f>
        <v>1</v>
      </c>
      <c r="D7" s="41">
        <f>(1-'Failure Probabilities'!$B2)</f>
        <v>1</v>
      </c>
      <c r="E7" s="41">
        <f>(1-'Failure Probabilities'!$B2)</f>
        <v>1</v>
      </c>
      <c r="F7" s="41">
        <f>(1-'Failure Probabilities'!$B2)</f>
        <v>1</v>
      </c>
      <c r="G7" s="41">
        <f>'Prob of M'!B2</f>
        <v>0.54388890000000001</v>
      </c>
      <c r="H7" s="16">
        <f>PRODUCT(C7:G7)</f>
        <v>0.54388890000000001</v>
      </c>
    </row>
    <row r="8" spans="1:8">
      <c r="B8">
        <v>1</v>
      </c>
      <c r="C8" s="41">
        <f>(1-'Failure Probabilities'!$C3)</f>
        <v>1</v>
      </c>
      <c r="D8" s="41">
        <f>(1-'Failure Probabilities'!$B3)</f>
        <v>1</v>
      </c>
      <c r="E8" s="41">
        <f>(1-'Failure Probabilities'!$B3)</f>
        <v>1</v>
      </c>
      <c r="F8" s="41">
        <f>(1-'Failure Probabilities'!$B3)</f>
        <v>1</v>
      </c>
      <c r="G8" s="41">
        <f>'Prob of M'!B3</f>
        <v>0.4</v>
      </c>
      <c r="H8" s="16">
        <f t="shared" ref="H8:H15" si="0">PRODUCT(C8:G8)</f>
        <v>0.4</v>
      </c>
    </row>
    <row r="9" spans="1:8">
      <c r="B9">
        <v>2</v>
      </c>
      <c r="C9" s="41">
        <f>(1-'Failure Probabilities'!$C4)</f>
        <v>0.69897000433601886</v>
      </c>
      <c r="D9" s="41">
        <f>(1-'Failure Probabilities'!$B4)</f>
        <v>0.84948500216800937</v>
      </c>
      <c r="E9" s="41">
        <f>(1-'Failure Probabilities'!$B4)</f>
        <v>0.84948500216800937</v>
      </c>
      <c r="F9" s="41">
        <f>(1-'Failure Probabilities'!$B4)</f>
        <v>0.84948500216800937</v>
      </c>
      <c r="G9" s="41">
        <f>'Prob of M'!B4</f>
        <v>0.05</v>
      </c>
      <c r="H9" s="16">
        <f t="shared" si="0"/>
        <v>2.1423759791176361E-2</v>
      </c>
    </row>
    <row r="10" spans="1:8">
      <c r="B10">
        <v>3</v>
      </c>
      <c r="C10" s="41">
        <f>(1-'Failure Probabilities'!$C5)</f>
        <v>0.52287874528033762</v>
      </c>
      <c r="D10" s="41">
        <f>(1-'Failure Probabilities'!$B5)</f>
        <v>0.76143937264016881</v>
      </c>
      <c r="E10" s="41">
        <f>(1-'Failure Probabilities'!$B5)</f>
        <v>0.76143937264016881</v>
      </c>
      <c r="F10" s="41">
        <f>(1-'Failure Probabilities'!$B5)</f>
        <v>0.76143937264016881</v>
      </c>
      <c r="G10" s="41">
        <f>'Prob of M'!B5</f>
        <v>5.0000000000000001E-3</v>
      </c>
      <c r="H10" s="16">
        <f t="shared" si="0"/>
        <v>1.1541891346289372E-3</v>
      </c>
    </row>
    <row r="11" spans="1:8">
      <c r="B11">
        <v>4</v>
      </c>
      <c r="C11" s="41">
        <f>(1-'Failure Probabilities'!$C6)</f>
        <v>0.39794000867203771</v>
      </c>
      <c r="D11" s="41">
        <f>(1-'Failure Probabilities'!$B6)</f>
        <v>0.69897000433601886</v>
      </c>
      <c r="E11" s="41">
        <f>(1-'Failure Probabilities'!$B6)</f>
        <v>0.69897000433601886</v>
      </c>
      <c r="F11" s="41">
        <f>(1-'Failure Probabilities'!$B6)</f>
        <v>0.69897000433601886</v>
      </c>
      <c r="G11" s="41">
        <f>'Prob of M'!B6</f>
        <v>1E-3</v>
      </c>
      <c r="H11" s="16">
        <f t="shared" si="0"/>
        <v>1.3589179066809468E-4</v>
      </c>
    </row>
    <row r="12" spans="1:8">
      <c r="B12">
        <v>5</v>
      </c>
      <c r="C12" s="41">
        <f>(1-'Failure Probabilities'!$C7)</f>
        <v>0.30102999566398125</v>
      </c>
      <c r="D12" s="41">
        <f>(1-'Failure Probabilities'!$B7)</f>
        <v>0.65051499783199063</v>
      </c>
      <c r="E12" s="41">
        <f>(1-'Failure Probabilities'!$B7)</f>
        <v>0.65051499783199063</v>
      </c>
      <c r="F12" s="41">
        <f>(1-'Failure Probabilities'!$B7)</f>
        <v>0.65051499783199063</v>
      </c>
      <c r="G12" s="41">
        <f>'Prob of M'!B7</f>
        <v>1E-4</v>
      </c>
      <c r="H12" s="16">
        <f t="shared" si="0"/>
        <v>8.2867018553683334E-6</v>
      </c>
    </row>
    <row r="13" spans="1:8">
      <c r="B13">
        <v>6</v>
      </c>
      <c r="C13" s="41">
        <f>(1-'Failure Probabilities'!$C8)</f>
        <v>0.22184874961635648</v>
      </c>
      <c r="D13" s="41">
        <f>(1-'Failure Probabilities'!$B8)</f>
        <v>0.61092437480817829</v>
      </c>
      <c r="E13" s="41">
        <f>(1-'Failure Probabilities'!$B8)</f>
        <v>0.61092437480817829</v>
      </c>
      <c r="F13" s="41">
        <f>(1-'Failure Probabilities'!$B8)</f>
        <v>0.61092437480817829</v>
      </c>
      <c r="G13" s="41">
        <f>'Prob of M'!B8</f>
        <v>1.0000000000000001E-5</v>
      </c>
      <c r="H13" s="16">
        <f t="shared" si="0"/>
        <v>5.0584719310532323E-7</v>
      </c>
    </row>
    <row r="14" spans="1:8">
      <c r="B14">
        <v>7</v>
      </c>
      <c r="C14" s="41">
        <f>(1-'Failure Probabilities'!$C9)</f>
        <v>0.1549019599857433</v>
      </c>
      <c r="D14" s="41">
        <f>(1-'Failure Probabilities'!$B9)</f>
        <v>0.57745097999287165</v>
      </c>
      <c r="E14" s="41">
        <f>(1-'Failure Probabilities'!$B9)</f>
        <v>0.57745097999287165</v>
      </c>
      <c r="F14" s="41">
        <f>(1-'Failure Probabilities'!$B9)</f>
        <v>0.57745097999287165</v>
      </c>
      <c r="G14" s="41">
        <f>'Prob of M'!B9</f>
        <v>9.9999999999999995E-7</v>
      </c>
      <c r="H14" s="16">
        <f t="shared" si="0"/>
        <v>2.9826499120820226E-8</v>
      </c>
    </row>
    <row r="15" spans="1:8" ht="14" thickBot="1">
      <c r="B15">
        <v>8</v>
      </c>
      <c r="C15" s="41">
        <f>(1-'Failure Probabilities'!$C10)</f>
        <v>9.6910013008056572E-2</v>
      </c>
      <c r="D15" s="41">
        <f>(1-'Failure Probabilities'!$B10)</f>
        <v>0.54845500650402834</v>
      </c>
      <c r="E15" s="41">
        <f>(1-'Failure Probabilities'!$B10)</f>
        <v>0.54845500650402834</v>
      </c>
      <c r="F15" s="41">
        <f>(1-'Failure Probabilities'!$B10)</f>
        <v>0.54845500650402834</v>
      </c>
      <c r="G15" s="41">
        <f>'Prob of M'!B10</f>
        <v>9.9999999999999995E-8</v>
      </c>
      <c r="H15" s="29">
        <f t="shared" si="0"/>
        <v>1.5987908996674741E-9</v>
      </c>
    </row>
    <row r="16" spans="1:8" ht="14" thickTop="1">
      <c r="B16" s="10"/>
      <c r="C16" s="12"/>
      <c r="D16" s="12"/>
      <c r="E16" s="12"/>
      <c r="F16" s="12"/>
      <c r="G16" s="12"/>
      <c r="H16" s="18">
        <f>SUM(H7:H15)</f>
        <v>0.966611564690812</v>
      </c>
    </row>
    <row r="18" spans="1:9">
      <c r="B18" s="11" t="s">
        <v>8</v>
      </c>
      <c r="C18" s="19">
        <f>SUM(H7:H15)</f>
        <v>0.966611564690812</v>
      </c>
    </row>
    <row r="19" spans="1:9">
      <c r="B19" s="11" t="s">
        <v>14</v>
      </c>
      <c r="C19" s="19">
        <f>C18</f>
        <v>0.966611564690812</v>
      </c>
    </row>
    <row r="21" spans="1:9">
      <c r="A21" s="2"/>
      <c r="B21" s="2" t="s">
        <v>50</v>
      </c>
    </row>
    <row r="23" spans="1:9" ht="15">
      <c r="B23" s="2" t="s">
        <v>2</v>
      </c>
      <c r="C23" t="s">
        <v>27</v>
      </c>
      <c r="D23" t="s">
        <v>29</v>
      </c>
      <c r="E23" t="s">
        <v>30</v>
      </c>
      <c r="F23" t="s">
        <v>32</v>
      </c>
      <c r="G23" t="s">
        <v>34</v>
      </c>
      <c r="H23" t="s">
        <v>9</v>
      </c>
    </row>
    <row r="24" spans="1:9">
      <c r="B24">
        <v>0</v>
      </c>
      <c r="C24" s="41">
        <f>(1-'Failure Probabilities'!$C2)</f>
        <v>1</v>
      </c>
      <c r="D24" s="41">
        <f>(1-'Failure Probabilities'!$B2)</f>
        <v>1</v>
      </c>
      <c r="E24" s="41">
        <f>(1-'Failure Probabilities'!$B2)</f>
        <v>1</v>
      </c>
      <c r="F24" s="41">
        <f>(1-'Failure Probabilities'!$B2)</f>
        <v>1</v>
      </c>
      <c r="G24" s="41">
        <f>(1-'Failure Probabilities'!$B2)</f>
        <v>1</v>
      </c>
      <c r="H24" s="41">
        <f>'Prob of M'!B2</f>
        <v>0.54388890000000001</v>
      </c>
      <c r="I24" s="17">
        <f>PRODUCT(C24:H24)</f>
        <v>0.54388890000000001</v>
      </c>
    </row>
    <row r="25" spans="1:9">
      <c r="B25">
        <v>1</v>
      </c>
      <c r="C25" s="41">
        <f>(1-'Failure Probabilities'!$C3)</f>
        <v>1</v>
      </c>
      <c r="D25" s="41">
        <f>(1-'Failure Probabilities'!$B3)</f>
        <v>1</v>
      </c>
      <c r="E25" s="41">
        <f>(1-'Failure Probabilities'!$B3)</f>
        <v>1</v>
      </c>
      <c r="F25" s="41">
        <f>(1-'Failure Probabilities'!$B3)</f>
        <v>1</v>
      </c>
      <c r="G25" s="41">
        <f>(1-'Failure Probabilities'!$B3)</f>
        <v>1</v>
      </c>
      <c r="H25" s="41">
        <f>'Prob of M'!B3</f>
        <v>0.4</v>
      </c>
      <c r="I25" s="17">
        <f t="shared" ref="I25:I32" si="1">PRODUCT(C25:H25)</f>
        <v>0.4</v>
      </c>
    </row>
    <row r="26" spans="1:9">
      <c r="B26">
        <v>2</v>
      </c>
      <c r="C26" s="41">
        <f>(1-'Failure Probabilities'!$C4)</f>
        <v>0.69897000433601886</v>
      </c>
      <c r="D26" s="41">
        <f>(1-'Failure Probabilities'!$B4)</f>
        <v>0.84948500216800937</v>
      </c>
      <c r="E26" s="41">
        <f>(1-'Failure Probabilities'!$B4)</f>
        <v>0.84948500216800937</v>
      </c>
      <c r="F26" s="41">
        <f>(1-'Failure Probabilities'!$B4)</f>
        <v>0.84948500216800937</v>
      </c>
      <c r="G26" s="41">
        <f>(1-'Failure Probabilities'!$B4)</f>
        <v>0.84948500216800937</v>
      </c>
      <c r="H26" s="41">
        <f>'Prob of M'!B4</f>
        <v>0.05</v>
      </c>
      <c r="I26" s="17">
        <f t="shared" si="1"/>
        <v>1.8199162632654361E-2</v>
      </c>
    </row>
    <row r="27" spans="1:9">
      <c r="B27">
        <v>3</v>
      </c>
      <c r="C27" s="41">
        <f>(1-'Failure Probabilities'!$C5)</f>
        <v>0.52287874528033762</v>
      </c>
      <c r="D27" s="41">
        <f>(1-'Failure Probabilities'!$B5)</f>
        <v>0.76143937264016881</v>
      </c>
      <c r="E27" s="41">
        <f>(1-'Failure Probabilities'!$B5)</f>
        <v>0.76143937264016881</v>
      </c>
      <c r="F27" s="41">
        <f>(1-'Failure Probabilities'!$B5)</f>
        <v>0.76143937264016881</v>
      </c>
      <c r="G27" s="41">
        <f>(1-'Failure Probabilities'!$B5)</f>
        <v>0.76143937264016881</v>
      </c>
      <c r="H27" s="41">
        <f>'Prob of M'!B5</f>
        <v>5.0000000000000001E-3</v>
      </c>
      <c r="I27" s="17">
        <f t="shared" si="1"/>
        <v>8.7884505057995738E-4</v>
      </c>
    </row>
    <row r="28" spans="1:9">
      <c r="B28">
        <v>4</v>
      </c>
      <c r="C28" s="41">
        <f>(1-'Failure Probabilities'!$C6)</f>
        <v>0.39794000867203771</v>
      </c>
      <c r="D28" s="41">
        <f>(1-'Failure Probabilities'!$B6)</f>
        <v>0.69897000433601886</v>
      </c>
      <c r="E28" s="41">
        <f>(1-'Failure Probabilities'!$B6)</f>
        <v>0.69897000433601886</v>
      </c>
      <c r="F28" s="41">
        <f>(1-'Failure Probabilities'!$B6)</f>
        <v>0.69897000433601886</v>
      </c>
      <c r="G28" s="41">
        <f>(1-'Failure Probabilities'!$B6)</f>
        <v>0.69897000433601886</v>
      </c>
      <c r="H28" s="41">
        <f>'Prob of M'!B6</f>
        <v>1E-3</v>
      </c>
      <c r="I28" s="17">
        <f t="shared" si="1"/>
        <v>9.49842855125075E-5</v>
      </c>
    </row>
    <row r="29" spans="1:9">
      <c r="B29">
        <v>5</v>
      </c>
      <c r="C29" s="41">
        <f>(1-'Failure Probabilities'!$C7)</f>
        <v>0.30102999566398125</v>
      </c>
      <c r="D29" s="41">
        <f>(1-'Failure Probabilities'!$B7)</f>
        <v>0.65051499783199063</v>
      </c>
      <c r="E29" s="41">
        <f>(1-'Failure Probabilities'!$B7)</f>
        <v>0.65051499783199063</v>
      </c>
      <c r="F29" s="41">
        <f>(1-'Failure Probabilities'!$B7)</f>
        <v>0.65051499783199063</v>
      </c>
      <c r="G29" s="41">
        <f>(1-'Failure Probabilities'!$B7)</f>
        <v>0.65051499783199063</v>
      </c>
      <c r="H29" s="41">
        <f>'Prob of M'!B7</f>
        <v>1E-4</v>
      </c>
      <c r="I29" s="17">
        <f t="shared" si="1"/>
        <v>5.3906238394792837E-6</v>
      </c>
    </row>
    <row r="30" spans="1:9">
      <c r="B30">
        <v>6</v>
      </c>
      <c r="C30" s="41">
        <f>(1-'Failure Probabilities'!$C8)</f>
        <v>0.22184874961635648</v>
      </c>
      <c r="D30" s="41">
        <f>(1-'Failure Probabilities'!$B8)</f>
        <v>0.61092437480817829</v>
      </c>
      <c r="E30" s="41">
        <f>(1-'Failure Probabilities'!$B8)</f>
        <v>0.61092437480817829</v>
      </c>
      <c r="F30" s="41">
        <f>(1-'Failure Probabilities'!$B8)</f>
        <v>0.61092437480817829</v>
      </c>
      <c r="G30" s="41">
        <f>(1-'Failure Probabilities'!$B8)</f>
        <v>0.61092437480817829</v>
      </c>
      <c r="H30" s="41">
        <f>'Prob of M'!B8</f>
        <v>1.0000000000000001E-5</v>
      </c>
      <c r="I30" s="17">
        <f t="shared" si="1"/>
        <v>3.0903438019634146E-7</v>
      </c>
    </row>
    <row r="31" spans="1:9">
      <c r="B31">
        <v>7</v>
      </c>
      <c r="C31" s="41">
        <f>(1-'Failure Probabilities'!$C9)</f>
        <v>0.1549019599857433</v>
      </c>
      <c r="D31" s="41">
        <f>(1-'Failure Probabilities'!$B9)</f>
        <v>0.57745097999287165</v>
      </c>
      <c r="E31" s="41">
        <f>(1-'Failure Probabilities'!$B9)</f>
        <v>0.57745097999287165</v>
      </c>
      <c r="F31" s="41">
        <f>(1-'Failure Probabilities'!$B9)</f>
        <v>0.57745097999287165</v>
      </c>
      <c r="G31" s="41">
        <f>(1-'Failure Probabilities'!$B9)</f>
        <v>0.57745097999287165</v>
      </c>
      <c r="H31" s="41">
        <f>'Prob of M'!B9</f>
        <v>9.9999999999999995E-7</v>
      </c>
      <c r="I31" s="17">
        <f t="shared" si="1"/>
        <v>1.7223341147074163E-8</v>
      </c>
    </row>
    <row r="32" spans="1:9" ht="14" thickBot="1">
      <c r="B32">
        <v>8</v>
      </c>
      <c r="C32" s="41">
        <f>(1-'Failure Probabilities'!$C10)</f>
        <v>9.6910013008056572E-2</v>
      </c>
      <c r="D32" s="41">
        <f>(1-'Failure Probabilities'!$B10)</f>
        <v>0.54845500650402834</v>
      </c>
      <c r="E32" s="41">
        <f>(1-'Failure Probabilities'!$B10)</f>
        <v>0.54845500650402834</v>
      </c>
      <c r="F32" s="41">
        <f>(1-'Failure Probabilities'!$B10)</f>
        <v>0.54845500650402834</v>
      </c>
      <c r="G32" s="41">
        <f>(1-'Failure Probabilities'!$B10)</f>
        <v>0.54845500650402834</v>
      </c>
      <c r="H32" s="41">
        <f>'Prob of M'!B10</f>
        <v>9.9999999999999995E-8</v>
      </c>
      <c r="I32" s="29">
        <f t="shared" si="1"/>
        <v>8.7686487327570584E-10</v>
      </c>
    </row>
    <row r="33" spans="2:9" ht="14" thickTop="1">
      <c r="B33" s="10"/>
      <c r="C33" s="12"/>
      <c r="D33" s="12"/>
      <c r="E33" s="12"/>
      <c r="F33" s="12"/>
      <c r="G33" s="12"/>
      <c r="I33" s="18">
        <f>SUM(I24:I32)</f>
        <v>0.96306760972717265</v>
      </c>
    </row>
    <row r="35" spans="2:9">
      <c r="B35" s="11" t="s">
        <v>50</v>
      </c>
      <c r="C35" s="19">
        <f>I33</f>
        <v>0.96306760972717265</v>
      </c>
    </row>
    <row r="36" spans="2:9">
      <c r="B36" s="2"/>
    </row>
  </sheetData>
  <sheetCalcPr fullCalcOnLoad="1"/>
  <phoneticPr fontId="7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36"/>
  <sheetViews>
    <sheetView workbookViewId="0">
      <selection activeCell="C39" sqref="C39"/>
    </sheetView>
  </sheetViews>
  <sheetFormatPr baseColWidth="10" defaultRowHeight="13"/>
  <cols>
    <col min="2" max="2" width="27" customWidth="1"/>
    <col min="3" max="3" width="18" bestFit="1" customWidth="1"/>
    <col min="4" max="4" width="20.140625" bestFit="1" customWidth="1"/>
    <col min="5" max="5" width="15.28515625" bestFit="1" customWidth="1"/>
    <col min="6" max="6" width="17.42578125" bestFit="1" customWidth="1"/>
    <col min="7" max="7" width="17.140625" customWidth="1"/>
  </cols>
  <sheetData>
    <row r="1" spans="1:7">
      <c r="A1" s="15" t="s">
        <v>12</v>
      </c>
    </row>
    <row r="3" spans="1:7">
      <c r="A3" t="s">
        <v>8</v>
      </c>
    </row>
    <row r="4" spans="1:7">
      <c r="B4" t="s">
        <v>6</v>
      </c>
      <c r="D4" s="28" t="s">
        <v>15</v>
      </c>
    </row>
    <row r="5" spans="1:7">
      <c r="B5" s="8"/>
    </row>
    <row r="6" spans="1:7" ht="15">
      <c r="B6" s="2" t="s">
        <v>2</v>
      </c>
      <c r="C6" t="s">
        <v>35</v>
      </c>
      <c r="D6" t="s">
        <v>36</v>
      </c>
      <c r="E6" t="s">
        <v>37</v>
      </c>
      <c r="F6" t="s">
        <v>38</v>
      </c>
    </row>
    <row r="7" spans="1:7">
      <c r="B7">
        <v>0</v>
      </c>
      <c r="C7" s="9">
        <f>(1-'Failure Probabilities'!$C2)*'Prob of M'!$B2</f>
        <v>0.54388890000000001</v>
      </c>
      <c r="D7" s="9">
        <f>(1-'Failure Probabilities'!$B2)*'Prob of M'!$B2</f>
        <v>0.54388890000000001</v>
      </c>
      <c r="E7" s="9">
        <f>(1-'Failure Probabilities'!$B2)*'Prob of M'!$B2</f>
        <v>0.54388890000000001</v>
      </c>
      <c r="F7" s="9">
        <f>(1-'Failure Probabilities'!$B2)*'Prob of M'!$B2</f>
        <v>0.54388890000000001</v>
      </c>
      <c r="G7" s="9"/>
    </row>
    <row r="8" spans="1:7">
      <c r="B8">
        <v>1</v>
      </c>
      <c r="C8" s="9">
        <f>(1-'Failure Probabilities'!$C3)*'Prob of M'!$B3</f>
        <v>0.4</v>
      </c>
      <c r="D8" s="9">
        <f>(1-'Failure Probabilities'!$B3)*'Prob of M'!$B3</f>
        <v>0.4</v>
      </c>
      <c r="E8" s="9">
        <f>(1-'Failure Probabilities'!$B3)*'Prob of M'!$B3</f>
        <v>0.4</v>
      </c>
      <c r="F8" s="9">
        <f>(1-'Failure Probabilities'!$B3)*'Prob of M'!$B3</f>
        <v>0.4</v>
      </c>
      <c r="G8" s="9"/>
    </row>
    <row r="9" spans="1:7">
      <c r="B9">
        <v>2</v>
      </c>
      <c r="C9" s="9">
        <f>(1-'Failure Probabilities'!$C4)*'Prob of M'!$B4</f>
        <v>3.4948500216800946E-2</v>
      </c>
      <c r="D9" s="9">
        <f>(1-'Failure Probabilities'!$B4)*'Prob of M'!$B4</f>
        <v>4.2474250108400474E-2</v>
      </c>
      <c r="E9" s="9">
        <f>(1-'Failure Probabilities'!$B4)*'Prob of M'!$B4</f>
        <v>4.2474250108400474E-2</v>
      </c>
      <c r="F9" s="9">
        <f>(1-'Failure Probabilities'!$B4)*'Prob of M'!$B4</f>
        <v>4.2474250108400474E-2</v>
      </c>
      <c r="G9" s="9"/>
    </row>
    <row r="10" spans="1:7">
      <c r="B10">
        <v>3</v>
      </c>
      <c r="C10" s="9">
        <f>(1-'Failure Probabilities'!$C5)*'Prob of M'!$B5</f>
        <v>2.6143937264016879E-3</v>
      </c>
      <c r="D10" s="9">
        <f>(1-'Failure Probabilities'!$B5)*'Prob of M'!$B5</f>
        <v>3.8071968632008442E-3</v>
      </c>
      <c r="E10" s="9">
        <f>(1-'Failure Probabilities'!$B5)*'Prob of M'!$B5</f>
        <v>3.8071968632008442E-3</v>
      </c>
      <c r="F10" s="9">
        <f>(1-'Failure Probabilities'!$B5)*'Prob of M'!$B5</f>
        <v>3.8071968632008442E-3</v>
      </c>
      <c r="G10" s="9"/>
    </row>
    <row r="11" spans="1:7">
      <c r="B11">
        <v>4</v>
      </c>
      <c r="C11" s="9">
        <f>(1-'Failure Probabilities'!$C6)*'Prob of M'!$B6</f>
        <v>3.979400086720377E-4</v>
      </c>
      <c r="D11" s="9">
        <f>(1-'Failure Probabilities'!$B6)*'Prob of M'!$B6</f>
        <v>6.9897000433601889E-4</v>
      </c>
      <c r="E11" s="9">
        <f>(1-'Failure Probabilities'!$B6)*'Prob of M'!$B6</f>
        <v>6.9897000433601889E-4</v>
      </c>
      <c r="F11" s="9">
        <f>(1-'Failure Probabilities'!$B6)*'Prob of M'!$B6</f>
        <v>6.9897000433601889E-4</v>
      </c>
      <c r="G11" s="9"/>
    </row>
    <row r="12" spans="1:7">
      <c r="B12">
        <v>5</v>
      </c>
      <c r="C12" s="9">
        <f>(1-'Failure Probabilities'!$C7)*'Prob of M'!$B7</f>
        <v>3.0102999566398128E-5</v>
      </c>
      <c r="D12" s="9">
        <f>(1-'Failure Probabilities'!$B7)*'Prob of M'!$B7</f>
        <v>6.5051499783199063E-5</v>
      </c>
      <c r="E12" s="9">
        <f>(1-'Failure Probabilities'!$B7)*'Prob of M'!$B7</f>
        <v>6.5051499783199063E-5</v>
      </c>
      <c r="F12" s="9">
        <f>(1-'Failure Probabilities'!$B7)*'Prob of M'!$B7</f>
        <v>6.5051499783199063E-5</v>
      </c>
      <c r="G12" s="9"/>
    </row>
    <row r="13" spans="1:7">
      <c r="B13">
        <v>6</v>
      </c>
      <c r="C13" s="9">
        <f>(1-'Failure Probabilities'!$C8)*'Prob of M'!$B8</f>
        <v>2.218487496163565E-6</v>
      </c>
      <c r="D13" s="9">
        <f>(1-'Failure Probabilities'!$B8)*'Prob of M'!$B8</f>
        <v>6.1092437480817833E-6</v>
      </c>
      <c r="E13" s="9">
        <f>(1-'Failure Probabilities'!$B8)*'Prob of M'!$B8</f>
        <v>6.1092437480817833E-6</v>
      </c>
      <c r="F13" s="9">
        <f>(1-'Failure Probabilities'!$B8)*'Prob of M'!$B8</f>
        <v>6.1092437480817833E-6</v>
      </c>
      <c r="G13" s="9"/>
    </row>
    <row r="14" spans="1:7">
      <c r="B14">
        <v>7</v>
      </c>
      <c r="C14" s="9">
        <f>(1-'Failure Probabilities'!$C9)*'Prob of M'!$B9</f>
        <v>1.549019599857433E-7</v>
      </c>
      <c r="D14" s="9">
        <f>(1-'Failure Probabilities'!$B9)*'Prob of M'!$B9</f>
        <v>5.7745097999287162E-7</v>
      </c>
      <c r="E14" s="9">
        <f>(1-'Failure Probabilities'!$B9)*'Prob of M'!$B9</f>
        <v>5.7745097999287162E-7</v>
      </c>
      <c r="F14" s="9">
        <f>(1-'Failure Probabilities'!$B9)*'Prob of M'!$B9</f>
        <v>5.7745097999287162E-7</v>
      </c>
      <c r="G14" s="9"/>
    </row>
    <row r="15" spans="1:7" ht="14" thickBot="1">
      <c r="B15">
        <v>8</v>
      </c>
      <c r="C15" s="30">
        <f>(1-'Failure Probabilities'!$C10)*'Prob of M'!$B10</f>
        <v>9.6910013008056567E-9</v>
      </c>
      <c r="D15" s="30">
        <f>(1-'Failure Probabilities'!$B10)*'Prob of M'!$B10</f>
        <v>5.4845500650402831E-8</v>
      </c>
      <c r="E15" s="30">
        <f>(1-'Failure Probabilities'!$B10)*'Prob of M'!$B10</f>
        <v>5.4845500650402831E-8</v>
      </c>
      <c r="F15" s="30">
        <f>(1-'Failure Probabilities'!$B10)*'Prob of M'!$B10</f>
        <v>5.4845500650402831E-8</v>
      </c>
      <c r="G15" s="9"/>
    </row>
    <row r="16" spans="1:7" ht="14" thickTop="1">
      <c r="B16" s="10" t="s">
        <v>7</v>
      </c>
      <c r="C16" s="9">
        <f>SUM(C7:C15)</f>
        <v>0.98188222003189862</v>
      </c>
      <c r="D16" s="9">
        <f>SUM(D7:D15)</f>
        <v>0.99094111001594942</v>
      </c>
      <c r="E16" s="9">
        <f>SUM(E7:E15)</f>
        <v>0.99094111001594942</v>
      </c>
      <c r="F16" s="9">
        <f>SUM(F7:F15)</f>
        <v>0.99094111001594942</v>
      </c>
      <c r="G16" s="9"/>
    </row>
    <row r="18" spans="1:7">
      <c r="B18" s="11" t="s">
        <v>8</v>
      </c>
      <c r="C18" s="14">
        <f>PRODUCT(C16:F16)</f>
        <v>0.95543893110951694</v>
      </c>
    </row>
    <row r="19" spans="1:7">
      <c r="B19" s="11" t="s">
        <v>11</v>
      </c>
      <c r="C19" s="14">
        <f>C18</f>
        <v>0.95543893110951694</v>
      </c>
    </row>
    <row r="21" spans="1:7">
      <c r="A21" s="2"/>
      <c r="B21" s="2" t="s">
        <v>50</v>
      </c>
    </row>
    <row r="23" spans="1:7" ht="15">
      <c r="B23" s="2" t="s">
        <v>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</row>
    <row r="24" spans="1:7">
      <c r="B24">
        <v>0</v>
      </c>
      <c r="C24" s="9">
        <f>(1-'Failure Probabilities'!$C2)*'Prob of M'!$B2</f>
        <v>0.54388890000000001</v>
      </c>
      <c r="D24" s="9">
        <f>(1-'Failure Probabilities'!$B2)*'Prob of M'!$B2</f>
        <v>0.54388890000000001</v>
      </c>
      <c r="E24" s="9">
        <f>(1-'Failure Probabilities'!$B2)*'Prob of M'!$B2</f>
        <v>0.54388890000000001</v>
      </c>
      <c r="F24" s="9">
        <f>(1-'Failure Probabilities'!$B2)*'Prob of M'!$B2</f>
        <v>0.54388890000000001</v>
      </c>
      <c r="G24" s="9">
        <f>(1-'Failure Probabilities'!$B2)*'Prob of M'!$B2</f>
        <v>0.54388890000000001</v>
      </c>
    </row>
    <row r="25" spans="1:7">
      <c r="B25">
        <v>1</v>
      </c>
      <c r="C25" s="9">
        <f>(1-'Failure Probabilities'!$C3)*'Prob of M'!$B3</f>
        <v>0.4</v>
      </c>
      <c r="D25" s="9">
        <f>(1-'Failure Probabilities'!$B3)*'Prob of M'!$B3</f>
        <v>0.4</v>
      </c>
      <c r="E25" s="9">
        <f>(1-'Failure Probabilities'!$B3)*'Prob of M'!$B3</f>
        <v>0.4</v>
      </c>
      <c r="F25" s="9">
        <f>(1-'Failure Probabilities'!$B3)*'Prob of M'!$B3</f>
        <v>0.4</v>
      </c>
      <c r="G25" s="9">
        <f>(1-'Failure Probabilities'!$B3)*'Prob of M'!$B3</f>
        <v>0.4</v>
      </c>
    </row>
    <row r="26" spans="1:7">
      <c r="B26">
        <v>2</v>
      </c>
      <c r="C26" s="9">
        <f>(1-'Failure Probabilities'!$C4)*'Prob of M'!$B4</f>
        <v>3.4948500216800946E-2</v>
      </c>
      <c r="D26" s="9">
        <f>(1-'Failure Probabilities'!$B4)*'Prob of M'!$B4</f>
        <v>4.2474250108400474E-2</v>
      </c>
      <c r="E26" s="9">
        <f>(1-'Failure Probabilities'!$B4)*'Prob of M'!$B4</f>
        <v>4.2474250108400474E-2</v>
      </c>
      <c r="F26" s="9">
        <f>(1-'Failure Probabilities'!$B4)*'Prob of M'!$B4</f>
        <v>4.2474250108400474E-2</v>
      </c>
      <c r="G26" s="9">
        <f>(1-'Failure Probabilities'!$B4)*'Prob of M'!$B4</f>
        <v>4.2474250108400474E-2</v>
      </c>
    </row>
    <row r="27" spans="1:7">
      <c r="B27">
        <v>3</v>
      </c>
      <c r="C27" s="9">
        <f>(1-'Failure Probabilities'!$C5)*'Prob of M'!$B5</f>
        <v>2.6143937264016879E-3</v>
      </c>
      <c r="D27" s="9">
        <f>(1-'Failure Probabilities'!$B5)*'Prob of M'!$B5</f>
        <v>3.8071968632008442E-3</v>
      </c>
      <c r="E27" s="9">
        <f>(1-'Failure Probabilities'!$B5)*'Prob of M'!$B5</f>
        <v>3.8071968632008442E-3</v>
      </c>
      <c r="F27" s="9">
        <f>(1-'Failure Probabilities'!$B5)*'Prob of M'!$B5</f>
        <v>3.8071968632008442E-3</v>
      </c>
      <c r="G27" s="9">
        <f>(1-'Failure Probabilities'!$B5)*'Prob of M'!$B5</f>
        <v>3.8071968632008442E-3</v>
      </c>
    </row>
    <row r="28" spans="1:7">
      <c r="B28">
        <v>4</v>
      </c>
      <c r="C28" s="9">
        <f>(1-'Failure Probabilities'!$C6)*'Prob of M'!$B6</f>
        <v>3.979400086720377E-4</v>
      </c>
      <c r="D28" s="9">
        <f>(1-'Failure Probabilities'!$B6)*'Prob of M'!$B6</f>
        <v>6.9897000433601889E-4</v>
      </c>
      <c r="E28" s="9">
        <f>(1-'Failure Probabilities'!$B6)*'Prob of M'!$B6</f>
        <v>6.9897000433601889E-4</v>
      </c>
      <c r="F28" s="9">
        <f>(1-'Failure Probabilities'!$B6)*'Prob of M'!$B6</f>
        <v>6.9897000433601889E-4</v>
      </c>
      <c r="G28" s="9">
        <f>(1-'Failure Probabilities'!$B6)*'Prob of M'!$B6</f>
        <v>6.9897000433601889E-4</v>
      </c>
    </row>
    <row r="29" spans="1:7">
      <c r="B29">
        <v>5</v>
      </c>
      <c r="C29" s="9">
        <f>(1-'Failure Probabilities'!$C7)*'Prob of M'!$B7</f>
        <v>3.0102999566398128E-5</v>
      </c>
      <c r="D29" s="9">
        <f>(1-'Failure Probabilities'!$B7)*'Prob of M'!$B7</f>
        <v>6.5051499783199063E-5</v>
      </c>
      <c r="E29" s="9">
        <f>(1-'Failure Probabilities'!$B7)*'Prob of M'!$B7</f>
        <v>6.5051499783199063E-5</v>
      </c>
      <c r="F29" s="9">
        <f>(1-'Failure Probabilities'!$B7)*'Prob of M'!$B7</f>
        <v>6.5051499783199063E-5</v>
      </c>
      <c r="G29" s="9">
        <f>(1-'Failure Probabilities'!$B7)*'Prob of M'!$B7</f>
        <v>6.5051499783199063E-5</v>
      </c>
    </row>
    <row r="30" spans="1:7">
      <c r="B30">
        <v>6</v>
      </c>
      <c r="C30" s="9">
        <f>(1-'Failure Probabilities'!$C8)*'Prob of M'!$B8</f>
        <v>2.218487496163565E-6</v>
      </c>
      <c r="D30" s="9">
        <f>(1-'Failure Probabilities'!$B8)*'Prob of M'!$B8</f>
        <v>6.1092437480817833E-6</v>
      </c>
      <c r="E30" s="9">
        <f>(1-'Failure Probabilities'!$B8)*'Prob of M'!$B8</f>
        <v>6.1092437480817833E-6</v>
      </c>
      <c r="F30" s="9">
        <f>(1-'Failure Probabilities'!$B8)*'Prob of M'!$B8</f>
        <v>6.1092437480817833E-6</v>
      </c>
      <c r="G30" s="9">
        <f>(1-'Failure Probabilities'!$B8)*'Prob of M'!$B8</f>
        <v>6.1092437480817833E-6</v>
      </c>
    </row>
    <row r="31" spans="1:7">
      <c r="B31">
        <v>7</v>
      </c>
      <c r="C31" s="9">
        <f>(1-'Failure Probabilities'!$C9)*'Prob of M'!$B9</f>
        <v>1.549019599857433E-7</v>
      </c>
      <c r="D31" s="9">
        <f>(1-'Failure Probabilities'!$B9)*'Prob of M'!$B9</f>
        <v>5.7745097999287162E-7</v>
      </c>
      <c r="E31" s="9">
        <f>(1-'Failure Probabilities'!$B9)*'Prob of M'!$B9</f>
        <v>5.7745097999287162E-7</v>
      </c>
      <c r="F31" s="9">
        <f>(1-'Failure Probabilities'!$B9)*'Prob of M'!$B9</f>
        <v>5.7745097999287162E-7</v>
      </c>
      <c r="G31" s="9">
        <f>(1-'Failure Probabilities'!$B9)*'Prob of M'!$B9</f>
        <v>5.7745097999287162E-7</v>
      </c>
    </row>
    <row r="32" spans="1:7" ht="14" thickBot="1">
      <c r="B32">
        <v>8</v>
      </c>
      <c r="C32" s="30">
        <f>(1-'Failure Probabilities'!$C10)*'Prob of M'!$B10</f>
        <v>9.6910013008056567E-9</v>
      </c>
      <c r="D32" s="30">
        <f>(1-'Failure Probabilities'!$B10)*'Prob of M'!$B10</f>
        <v>5.4845500650402831E-8</v>
      </c>
      <c r="E32" s="30">
        <f>(1-'Failure Probabilities'!$B10)*'Prob of M'!$B10</f>
        <v>5.4845500650402831E-8</v>
      </c>
      <c r="F32" s="30">
        <f>(1-'Failure Probabilities'!$B10)*'Prob of M'!$B10</f>
        <v>5.4845500650402831E-8</v>
      </c>
      <c r="G32" s="30">
        <f>(1-'Failure Probabilities'!$B10)*'Prob of M'!$B10</f>
        <v>5.4845500650402831E-8</v>
      </c>
    </row>
    <row r="33" spans="2:7" ht="14" thickTop="1">
      <c r="B33" s="10" t="s">
        <v>7</v>
      </c>
      <c r="C33" s="9">
        <f>SUM(C24:C32)</f>
        <v>0.98188222003189862</v>
      </c>
      <c r="D33" s="9">
        <f>SUM(D24:D32)</f>
        <v>0.99094111001594942</v>
      </c>
      <c r="E33" s="9">
        <f>SUM(E24:E32)</f>
        <v>0.99094111001594942</v>
      </c>
      <c r="F33" s="9">
        <f>SUM(F24:F32)</f>
        <v>0.99094111001594942</v>
      </c>
      <c r="G33" s="9">
        <f>SUM(G24:G32)</f>
        <v>0.99094111001594942</v>
      </c>
    </row>
    <row r="35" spans="2:7">
      <c r="B35" s="11" t="s">
        <v>50</v>
      </c>
      <c r="C35" s="14">
        <f>PRODUCT(C33:G33)</f>
        <v>0.94678371494611691</v>
      </c>
    </row>
    <row r="36" spans="2:7">
      <c r="B36" s="2"/>
    </row>
  </sheetData>
  <sheetCalcPr fullCalcOnLoad="1"/>
  <phoneticPr fontId="7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8"/>
  <sheetViews>
    <sheetView workbookViewId="0">
      <selection activeCell="I23" sqref="I23"/>
    </sheetView>
  </sheetViews>
  <sheetFormatPr baseColWidth="10" defaultRowHeight="13"/>
  <cols>
    <col min="2" max="2" width="27" customWidth="1"/>
    <col min="3" max="3" width="12.7109375" bestFit="1" customWidth="1"/>
    <col min="4" max="4" width="12.140625" bestFit="1" customWidth="1"/>
    <col min="5" max="5" width="11.5703125" bestFit="1" customWidth="1"/>
    <col min="6" max="6" width="12.140625" bestFit="1" customWidth="1"/>
    <col min="7" max="7" width="12" bestFit="1" customWidth="1"/>
    <col min="8" max="8" width="8.5703125" bestFit="1" customWidth="1"/>
    <col min="9" max="9" width="17.5703125" bestFit="1" customWidth="1"/>
    <col min="10" max="10" width="18.7109375" customWidth="1"/>
  </cols>
  <sheetData>
    <row r="1" spans="1:9">
      <c r="A1" s="15" t="s">
        <v>42</v>
      </c>
    </row>
    <row r="3" spans="1:9">
      <c r="A3" t="s">
        <v>48</v>
      </c>
    </row>
    <row r="4" spans="1:9" ht="15">
      <c r="B4" t="s">
        <v>46</v>
      </c>
    </row>
    <row r="5" spans="1:9">
      <c r="B5" s="8"/>
    </row>
    <row r="6" spans="1:9" ht="15">
      <c r="B6" s="2" t="s">
        <v>2</v>
      </c>
      <c r="C6" t="s">
        <v>27</v>
      </c>
      <c r="D6" t="s">
        <v>29</v>
      </c>
      <c r="E6" t="s">
        <v>30</v>
      </c>
      <c r="F6" t="s">
        <v>32</v>
      </c>
      <c r="G6" t="s">
        <v>9</v>
      </c>
      <c r="H6" t="s">
        <v>44</v>
      </c>
      <c r="I6" t="s">
        <v>45</v>
      </c>
    </row>
    <row r="7" spans="1:9">
      <c r="B7">
        <v>0</v>
      </c>
      <c r="C7" s="12">
        <f>(1-'Failure Probabilities'!$C2)</f>
        <v>1</v>
      </c>
      <c r="D7" s="12">
        <f>(1-'Failure Probabilities'!$B2)</f>
        <v>1</v>
      </c>
      <c r="E7" s="12">
        <f>(1-'Failure Probabilities'!$B2)</f>
        <v>1</v>
      </c>
      <c r="F7" s="12">
        <f>(1-'Failure Probabilities'!$B2)</f>
        <v>1</v>
      </c>
      <c r="G7" s="12">
        <f>'Prob of M'!B2</f>
        <v>0.54388890000000001</v>
      </c>
      <c r="H7" s="16">
        <f>PRODUCT(C7:G7)</f>
        <v>0.54388890000000001</v>
      </c>
      <c r="I7" s="21">
        <f>(2000+2000)*H7</f>
        <v>2175.5556000000001</v>
      </c>
    </row>
    <row r="8" spans="1:9">
      <c r="B8">
        <v>1</v>
      </c>
      <c r="C8" s="12">
        <f>(1-'Failure Probabilities'!$C3)</f>
        <v>1</v>
      </c>
      <c r="D8" s="12">
        <f>(1-'Failure Probabilities'!$B3)</f>
        <v>1</v>
      </c>
      <c r="E8" s="12">
        <f>(1-'Failure Probabilities'!$B3)</f>
        <v>1</v>
      </c>
      <c r="F8" s="12">
        <f>(1-'Failure Probabilities'!$B3)</f>
        <v>1</v>
      </c>
      <c r="G8" s="12">
        <f>'Prob of M'!B3</f>
        <v>0.4</v>
      </c>
      <c r="H8" s="16">
        <f t="shared" ref="H8:H15" si="0">PRODUCT(C8:G8)</f>
        <v>0.4</v>
      </c>
      <c r="I8" s="21">
        <f t="shared" ref="I8:I15" si="1">(2000+2000)*H8</f>
        <v>1600</v>
      </c>
    </row>
    <row r="9" spans="1:9">
      <c r="B9">
        <v>2</v>
      </c>
      <c r="C9" s="12">
        <f>(1-'Failure Probabilities'!$C4)</f>
        <v>0.69897000433601886</v>
      </c>
      <c r="D9" s="12">
        <f>(1-'Failure Probabilities'!$B4)</f>
        <v>0.84948500216800937</v>
      </c>
      <c r="E9" s="12">
        <f>(1-'Failure Probabilities'!$B4)</f>
        <v>0.84948500216800937</v>
      </c>
      <c r="F9" s="12">
        <f>(1-'Failure Probabilities'!$B4)</f>
        <v>0.84948500216800937</v>
      </c>
      <c r="G9" s="12">
        <f>'Prob of M'!B4</f>
        <v>0.05</v>
      </c>
      <c r="H9" s="16">
        <f t="shared" si="0"/>
        <v>2.1423759791176361E-2</v>
      </c>
      <c r="I9" s="21">
        <f t="shared" si="1"/>
        <v>85.695039164705449</v>
      </c>
    </row>
    <row r="10" spans="1:9">
      <c r="B10">
        <v>3</v>
      </c>
      <c r="C10" s="12">
        <f>(1-'Failure Probabilities'!$C5)</f>
        <v>0.52287874528033762</v>
      </c>
      <c r="D10" s="12">
        <f>(1-'Failure Probabilities'!$B5)</f>
        <v>0.76143937264016881</v>
      </c>
      <c r="E10" s="12">
        <f>(1-'Failure Probabilities'!$B5)</f>
        <v>0.76143937264016881</v>
      </c>
      <c r="F10" s="12">
        <f>(1-'Failure Probabilities'!$B5)</f>
        <v>0.76143937264016881</v>
      </c>
      <c r="G10" s="12">
        <f>'Prob of M'!B5</f>
        <v>5.0000000000000001E-3</v>
      </c>
      <c r="H10" s="16">
        <f t="shared" si="0"/>
        <v>1.1541891346289372E-3</v>
      </c>
      <c r="I10" s="21">
        <f t="shared" si="1"/>
        <v>4.616756538515749</v>
      </c>
    </row>
    <row r="11" spans="1:9">
      <c r="B11">
        <v>4</v>
      </c>
      <c r="C11" s="12">
        <f>(1-'Failure Probabilities'!$C6)</f>
        <v>0.39794000867203771</v>
      </c>
      <c r="D11" s="12">
        <f>(1-'Failure Probabilities'!$B6)</f>
        <v>0.69897000433601886</v>
      </c>
      <c r="E11" s="12">
        <f>(1-'Failure Probabilities'!$B6)</f>
        <v>0.69897000433601886</v>
      </c>
      <c r="F11" s="12">
        <f>(1-'Failure Probabilities'!$B6)</f>
        <v>0.69897000433601886</v>
      </c>
      <c r="G11" s="12">
        <f>'Prob of M'!B6</f>
        <v>1E-3</v>
      </c>
      <c r="H11" s="16">
        <f t="shared" si="0"/>
        <v>1.3589179066809468E-4</v>
      </c>
      <c r="I11" s="21">
        <f t="shared" si="1"/>
        <v>0.5435671626723787</v>
      </c>
    </row>
    <row r="12" spans="1:9">
      <c r="B12">
        <v>5</v>
      </c>
      <c r="C12" s="12">
        <f>(1-'Failure Probabilities'!$C7)</f>
        <v>0.30102999566398125</v>
      </c>
      <c r="D12" s="12">
        <f>(1-'Failure Probabilities'!$B7)</f>
        <v>0.65051499783199063</v>
      </c>
      <c r="E12" s="12">
        <f>(1-'Failure Probabilities'!$B7)</f>
        <v>0.65051499783199063</v>
      </c>
      <c r="F12" s="12">
        <f>(1-'Failure Probabilities'!$B7)</f>
        <v>0.65051499783199063</v>
      </c>
      <c r="G12" s="12">
        <f>'Prob of M'!B7</f>
        <v>1E-4</v>
      </c>
      <c r="H12" s="16">
        <f t="shared" si="0"/>
        <v>8.2867018553683334E-6</v>
      </c>
      <c r="I12" s="21">
        <f t="shared" si="1"/>
        <v>3.3146807421473336E-2</v>
      </c>
    </row>
    <row r="13" spans="1:9">
      <c r="B13">
        <v>6</v>
      </c>
      <c r="C13" s="12">
        <f>(1-'Failure Probabilities'!$C8)</f>
        <v>0.22184874961635648</v>
      </c>
      <c r="D13" s="12">
        <f>(1-'Failure Probabilities'!$B8)</f>
        <v>0.61092437480817829</v>
      </c>
      <c r="E13" s="12">
        <f>(1-'Failure Probabilities'!$B8)</f>
        <v>0.61092437480817829</v>
      </c>
      <c r="F13" s="12">
        <f>(1-'Failure Probabilities'!$B8)</f>
        <v>0.61092437480817829</v>
      </c>
      <c r="G13" s="12">
        <f>'Prob of M'!B8</f>
        <v>1.0000000000000001E-5</v>
      </c>
      <c r="H13" s="16">
        <f t="shared" si="0"/>
        <v>5.0584719310532323E-7</v>
      </c>
      <c r="I13" s="21">
        <f t="shared" si="1"/>
        <v>2.0233887724212928E-3</v>
      </c>
    </row>
    <row r="14" spans="1:9">
      <c r="B14">
        <v>7</v>
      </c>
      <c r="C14" s="12">
        <f>(1-'Failure Probabilities'!$C9)</f>
        <v>0.1549019599857433</v>
      </c>
      <c r="D14" s="12">
        <f>(1-'Failure Probabilities'!$B9)</f>
        <v>0.57745097999287165</v>
      </c>
      <c r="E14" s="12">
        <f>(1-'Failure Probabilities'!$B9)</f>
        <v>0.57745097999287165</v>
      </c>
      <c r="F14" s="12">
        <f>(1-'Failure Probabilities'!$B9)</f>
        <v>0.57745097999287165</v>
      </c>
      <c r="G14" s="12">
        <f>'Prob of M'!B9</f>
        <v>9.9999999999999995E-7</v>
      </c>
      <c r="H14" s="16">
        <f t="shared" si="0"/>
        <v>2.9826499120820226E-8</v>
      </c>
      <c r="I14" s="21">
        <f t="shared" si="1"/>
        <v>1.193059964832809E-4</v>
      </c>
    </row>
    <row r="15" spans="1:9" ht="14" thickBot="1">
      <c r="B15">
        <v>8</v>
      </c>
      <c r="C15" s="12">
        <f>(1-'Failure Probabilities'!$C10)</f>
        <v>9.6910013008056572E-2</v>
      </c>
      <c r="D15" s="12">
        <f>(1-'Failure Probabilities'!$B10)</f>
        <v>0.54845500650402834</v>
      </c>
      <c r="E15" s="12">
        <f>(1-'Failure Probabilities'!$B10)</f>
        <v>0.54845500650402834</v>
      </c>
      <c r="F15" s="12">
        <f>(1-'Failure Probabilities'!$B10)</f>
        <v>0.54845500650402834</v>
      </c>
      <c r="G15" s="12">
        <f>'Prob of M'!B10</f>
        <v>9.9999999999999995E-8</v>
      </c>
      <c r="H15" s="23">
        <f t="shared" si="0"/>
        <v>1.5987908996674741E-9</v>
      </c>
      <c r="I15" s="24">
        <f t="shared" si="1"/>
        <v>6.3951635986698968E-6</v>
      </c>
    </row>
    <row r="16" spans="1:9" ht="14" thickTop="1">
      <c r="B16" s="10"/>
      <c r="C16" s="12"/>
      <c r="D16" s="12"/>
      <c r="E16" s="12"/>
      <c r="F16" s="12"/>
      <c r="G16" s="12"/>
      <c r="H16" s="20"/>
      <c r="I16" s="22">
        <f>SUM(I7:I15)</f>
        <v>3866.4462587632479</v>
      </c>
    </row>
    <row r="17" spans="1:9">
      <c r="B17" s="11" t="s">
        <v>47</v>
      </c>
      <c r="C17" s="25">
        <f>I16</f>
        <v>3866.4462587632479</v>
      </c>
    </row>
    <row r="18" spans="1:9">
      <c r="B18" s="26"/>
      <c r="C18" s="27"/>
    </row>
    <row r="19" spans="1:9">
      <c r="A19" t="s">
        <v>40</v>
      </c>
    </row>
    <row r="20" spans="1:9" ht="15">
      <c r="B20" t="s">
        <v>16</v>
      </c>
    </row>
    <row r="21" spans="1:9">
      <c r="B21" s="8"/>
    </row>
    <row r="22" spans="1:9" ht="15">
      <c r="B22" s="2" t="s">
        <v>49</v>
      </c>
      <c r="C22" t="s">
        <v>27</v>
      </c>
      <c r="D22" t="s">
        <v>29</v>
      </c>
      <c r="E22" t="s">
        <v>17</v>
      </c>
      <c r="F22" t="s">
        <v>32</v>
      </c>
      <c r="G22" t="s">
        <v>41</v>
      </c>
      <c r="H22" t="s">
        <v>43</v>
      </c>
      <c r="I22" t="s">
        <v>45</v>
      </c>
    </row>
    <row r="23" spans="1:9">
      <c r="B23">
        <v>0</v>
      </c>
      <c r="C23" s="12">
        <f>(1-'Failure Probabilities'!$C2)</f>
        <v>1</v>
      </c>
      <c r="D23" s="12">
        <f>(1-'Failure Probabilities'!$B2)</f>
        <v>1</v>
      </c>
      <c r="E23" s="12">
        <f>(1-'Failure Probabilities'!$B2)</f>
        <v>1</v>
      </c>
      <c r="F23" s="12">
        <f>(1-'Failure Probabilities'!$B2)</f>
        <v>1</v>
      </c>
      <c r="G23" s="12">
        <f>'Prob of M'!B2</f>
        <v>0.54388890000000001</v>
      </c>
      <c r="H23" s="16">
        <f>PRODUCT(C23:G23)</f>
        <v>0.54388890000000001</v>
      </c>
      <c r="I23" s="21">
        <f>(1000+1000)*H23</f>
        <v>1087.7778000000001</v>
      </c>
    </row>
    <row r="24" spans="1:9">
      <c r="B24">
        <v>1</v>
      </c>
      <c r="C24" s="12">
        <f>(1-'Failure Probabilities'!$C3)</f>
        <v>1</v>
      </c>
      <c r="D24" s="12">
        <f>(1-'Failure Probabilities'!$B3)</f>
        <v>1</v>
      </c>
      <c r="E24" s="12">
        <f>(1-'Failure Probabilities'!$B3)</f>
        <v>1</v>
      </c>
      <c r="F24" s="12">
        <f>(1-'Failure Probabilities'!$B3)</f>
        <v>1</v>
      </c>
      <c r="G24" s="12">
        <f>'Prob of M'!B3</f>
        <v>0.4</v>
      </c>
      <c r="H24" s="16">
        <f t="shared" ref="H24:H31" si="2">PRODUCT(C24:G24)</f>
        <v>0.4</v>
      </c>
      <c r="I24" s="21">
        <f t="shared" ref="I24:I31" si="3">(1000+1000)*H24</f>
        <v>800</v>
      </c>
    </row>
    <row r="25" spans="1:9">
      <c r="B25">
        <v>2</v>
      </c>
      <c r="C25" s="12">
        <f>(1-'Failure Probabilities'!$C4)</f>
        <v>0.69897000433601886</v>
      </c>
      <c r="D25" s="12">
        <f>(1-'Failure Probabilities'!$B4)</f>
        <v>0.84948500216800937</v>
      </c>
      <c r="E25" s="12">
        <f>(1-'Failure Probabilities'!$B4)</f>
        <v>0.84948500216800937</v>
      </c>
      <c r="F25" s="12">
        <f>(1-'Failure Probabilities'!$B4)</f>
        <v>0.84948500216800937</v>
      </c>
      <c r="G25" s="12">
        <f>'Prob of M'!B4</f>
        <v>0.05</v>
      </c>
      <c r="H25" s="16">
        <f t="shared" si="2"/>
        <v>2.1423759791176361E-2</v>
      </c>
      <c r="I25" s="21">
        <f t="shared" si="3"/>
        <v>42.847519582352724</v>
      </c>
    </row>
    <row r="26" spans="1:9">
      <c r="B26">
        <v>3</v>
      </c>
      <c r="C26" s="12">
        <f>(1-'Failure Probabilities'!$C5)</f>
        <v>0.52287874528033762</v>
      </c>
      <c r="D26" s="12">
        <f>(1-'Failure Probabilities'!$B5)</f>
        <v>0.76143937264016881</v>
      </c>
      <c r="E26" s="12">
        <f>(1-'Failure Probabilities'!$B5)</f>
        <v>0.76143937264016881</v>
      </c>
      <c r="F26" s="12">
        <f>(1-'Failure Probabilities'!$B5)</f>
        <v>0.76143937264016881</v>
      </c>
      <c r="G26" s="12">
        <f>'Prob of M'!B5</f>
        <v>5.0000000000000001E-3</v>
      </c>
      <c r="H26" s="16">
        <f t="shared" si="2"/>
        <v>1.1541891346289372E-3</v>
      </c>
      <c r="I26" s="21">
        <f t="shared" si="3"/>
        <v>2.3083782692578745</v>
      </c>
    </row>
    <row r="27" spans="1:9">
      <c r="B27">
        <v>4</v>
      </c>
      <c r="C27" s="12">
        <f>(1-'Failure Probabilities'!$C6)</f>
        <v>0.39794000867203771</v>
      </c>
      <c r="D27" s="12">
        <f>(1-'Failure Probabilities'!$B6)</f>
        <v>0.69897000433601886</v>
      </c>
      <c r="E27" s="12">
        <f>(1-'Failure Probabilities'!$B6)</f>
        <v>0.69897000433601886</v>
      </c>
      <c r="F27" s="12">
        <f>(1-'Failure Probabilities'!$B6)</f>
        <v>0.69897000433601886</v>
      </c>
      <c r="G27" s="12">
        <f>'Prob of M'!B6</f>
        <v>1E-3</v>
      </c>
      <c r="H27" s="16">
        <f t="shared" si="2"/>
        <v>1.3589179066809468E-4</v>
      </c>
      <c r="I27" s="21">
        <f t="shared" si="3"/>
        <v>0.27178358133618935</v>
      </c>
    </row>
    <row r="28" spans="1:9">
      <c r="B28">
        <v>5</v>
      </c>
      <c r="C28" s="12">
        <f>(1-'Failure Probabilities'!$C7)</f>
        <v>0.30102999566398125</v>
      </c>
      <c r="D28" s="12">
        <f>(1-'Failure Probabilities'!$B7)</f>
        <v>0.65051499783199063</v>
      </c>
      <c r="E28" s="12">
        <f>(1-'Failure Probabilities'!$B7)</f>
        <v>0.65051499783199063</v>
      </c>
      <c r="F28" s="12">
        <f>(1-'Failure Probabilities'!$B7)</f>
        <v>0.65051499783199063</v>
      </c>
      <c r="G28" s="12">
        <f>'Prob of M'!B7</f>
        <v>1E-4</v>
      </c>
      <c r="H28" s="16">
        <f t="shared" si="2"/>
        <v>8.2867018553683334E-6</v>
      </c>
      <c r="I28" s="21">
        <f t="shared" si="3"/>
        <v>1.6573403710736668E-2</v>
      </c>
    </row>
    <row r="29" spans="1:9">
      <c r="B29">
        <v>6</v>
      </c>
      <c r="C29" s="12">
        <f>(1-'Failure Probabilities'!$C8)</f>
        <v>0.22184874961635648</v>
      </c>
      <c r="D29" s="12">
        <f>(1-'Failure Probabilities'!$B8)</f>
        <v>0.61092437480817829</v>
      </c>
      <c r="E29" s="12">
        <f>(1-'Failure Probabilities'!$B8)</f>
        <v>0.61092437480817829</v>
      </c>
      <c r="F29" s="12">
        <f>(1-'Failure Probabilities'!$B8)</f>
        <v>0.61092437480817829</v>
      </c>
      <c r="G29" s="12">
        <f>'Prob of M'!B8</f>
        <v>1.0000000000000001E-5</v>
      </c>
      <c r="H29" s="16">
        <f t="shared" si="2"/>
        <v>5.0584719310532323E-7</v>
      </c>
      <c r="I29" s="21">
        <f t="shared" si="3"/>
        <v>1.0116943862106464E-3</v>
      </c>
    </row>
    <row r="30" spans="1:9">
      <c r="B30">
        <v>7</v>
      </c>
      <c r="C30" s="12">
        <f>(1-'Failure Probabilities'!$C9)</f>
        <v>0.1549019599857433</v>
      </c>
      <c r="D30" s="12">
        <f>(1-'Failure Probabilities'!$B9)</f>
        <v>0.57745097999287165</v>
      </c>
      <c r="E30" s="12">
        <f>(1-'Failure Probabilities'!$B9)</f>
        <v>0.57745097999287165</v>
      </c>
      <c r="F30" s="12">
        <f>(1-'Failure Probabilities'!$B9)</f>
        <v>0.57745097999287165</v>
      </c>
      <c r="G30" s="12">
        <f>'Prob of M'!B9</f>
        <v>9.9999999999999995E-7</v>
      </c>
      <c r="H30" s="16">
        <f t="shared" si="2"/>
        <v>2.9826499120820226E-8</v>
      </c>
      <c r="I30" s="21">
        <f t="shared" si="3"/>
        <v>5.9652998241640449E-5</v>
      </c>
    </row>
    <row r="31" spans="1:9" ht="14" thickBot="1">
      <c r="B31">
        <v>8</v>
      </c>
      <c r="C31" s="12">
        <f>(1-'Failure Probabilities'!$C10)</f>
        <v>9.6910013008056572E-2</v>
      </c>
      <c r="D31" s="12">
        <f>(1-'Failure Probabilities'!$B10)</f>
        <v>0.54845500650402834</v>
      </c>
      <c r="E31" s="12">
        <f>(1-'Failure Probabilities'!$B10)</f>
        <v>0.54845500650402834</v>
      </c>
      <c r="F31" s="12">
        <f>(1-'Failure Probabilities'!$B10)</f>
        <v>0.54845500650402834</v>
      </c>
      <c r="G31" s="12">
        <f>'Prob of M'!B10</f>
        <v>9.9999999999999995E-8</v>
      </c>
      <c r="H31" s="23">
        <f t="shared" si="2"/>
        <v>1.5987908996674741E-9</v>
      </c>
      <c r="I31" s="24">
        <f t="shared" si="3"/>
        <v>3.1975817993349484E-6</v>
      </c>
    </row>
    <row r="32" spans="1:9" ht="14" thickTop="1">
      <c r="B32" s="10"/>
      <c r="C32" s="12"/>
      <c r="D32" s="12"/>
      <c r="E32" s="12"/>
      <c r="F32" s="12"/>
      <c r="G32" s="12"/>
      <c r="H32" s="20"/>
      <c r="I32" s="22">
        <f>SUM(I23:I31)</f>
        <v>1933.2231293816239</v>
      </c>
    </row>
    <row r="34" spans="2:10">
      <c r="B34" s="11" t="s">
        <v>18</v>
      </c>
      <c r="C34" s="25">
        <f>I32</f>
        <v>1933.2231293816239</v>
      </c>
    </row>
    <row r="36" spans="2:10">
      <c r="J36" s="42">
        <f>SUM(I32+I16)</f>
        <v>5799.6693881448718</v>
      </c>
    </row>
    <row r="37" spans="2:10">
      <c r="B37" s="11" t="s">
        <v>19</v>
      </c>
      <c r="C37" s="31">
        <f>SUM(C34,C17)</f>
        <v>5799.6693881448718</v>
      </c>
    </row>
    <row r="38" spans="2:10">
      <c r="B38" s="2"/>
    </row>
  </sheetData>
  <sheetCalcPr fullCalcOnLoad="1"/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14"/>
  <sheetViews>
    <sheetView workbookViewId="0">
      <selection activeCell="A2" sqref="A2"/>
    </sheetView>
  </sheetViews>
  <sheetFormatPr baseColWidth="10" defaultRowHeight="13"/>
  <cols>
    <col min="1" max="1" width="12.140625" bestFit="1" customWidth="1"/>
  </cols>
  <sheetData>
    <row r="1" spans="1:9">
      <c r="A1" s="7" t="s">
        <v>51</v>
      </c>
      <c r="C1" s="7" t="s">
        <v>2</v>
      </c>
      <c r="D1" s="7" t="s">
        <v>4</v>
      </c>
      <c r="E1" s="7" t="s">
        <v>5</v>
      </c>
      <c r="F1" s="7"/>
      <c r="G1" s="7" t="s">
        <v>2</v>
      </c>
      <c r="H1" s="7" t="s">
        <v>52</v>
      </c>
      <c r="I1" s="7" t="s">
        <v>0</v>
      </c>
    </row>
    <row r="2" spans="1:9">
      <c r="A2" s="45">
        <v>2000000</v>
      </c>
      <c r="B2" s="38"/>
      <c r="C2">
        <v>0</v>
      </c>
      <c r="D2" s="3">
        <v>0</v>
      </c>
      <c r="E2" s="3">
        <v>0</v>
      </c>
      <c r="F2" s="13"/>
      <c r="G2">
        <v>0</v>
      </c>
      <c r="H2">
        <v>0</v>
      </c>
      <c r="I2">
        <v>0</v>
      </c>
    </row>
    <row r="3" spans="1:9">
      <c r="B3" s="38"/>
      <c r="C3">
        <v>1</v>
      </c>
      <c r="D3" s="3">
        <f>LOG(C3,$D$14)</f>
        <v>0</v>
      </c>
      <c r="E3" s="3">
        <f>LOG(C3,$E$14)</f>
        <v>0</v>
      </c>
      <c r="F3" s="13"/>
      <c r="G3">
        <v>1</v>
      </c>
      <c r="H3" s="12">
        <f>LOG(C3,$H$14)</f>
        <v>0</v>
      </c>
      <c r="I3" s="12">
        <f>LOG(C3,$I$14)</f>
        <v>0</v>
      </c>
    </row>
    <row r="4" spans="1:9">
      <c r="C4">
        <v>2</v>
      </c>
      <c r="D4" s="3">
        <f t="shared" ref="D4:D10" si="0">LOG(C4,$D$14)</f>
        <v>0.15051499783199057</v>
      </c>
      <c r="E4" s="3">
        <f t="shared" ref="E4:E10" si="1">LOG(C4,$E$14)</f>
        <v>0.30102999566398114</v>
      </c>
      <c r="F4" s="13"/>
      <c r="G4">
        <v>2</v>
      </c>
      <c r="H4" s="12">
        <f t="shared" ref="H4:H10" si="2">LOG(C4,$H$14)</f>
        <v>9.89776812224826E-2</v>
      </c>
      <c r="I4" s="12">
        <f t="shared" ref="I4:I10" si="3">LOG(C4,$I$14)</f>
        <v>0.14746305199023912</v>
      </c>
    </row>
    <row r="5" spans="1:9">
      <c r="C5">
        <v>3</v>
      </c>
      <c r="D5" s="3">
        <f t="shared" si="0"/>
        <v>0.23856062735983122</v>
      </c>
      <c r="E5" s="3">
        <f t="shared" si="1"/>
        <v>0.47712125471966244</v>
      </c>
      <c r="F5" s="13"/>
      <c r="G5">
        <v>3</v>
      </c>
      <c r="H5" s="12">
        <f t="shared" si="2"/>
        <v>0.15687591314596747</v>
      </c>
      <c r="I5" s="12">
        <f t="shared" si="3"/>
        <v>0.23372340764642327</v>
      </c>
    </row>
    <row r="6" spans="1:9">
      <c r="C6">
        <v>4</v>
      </c>
      <c r="D6" s="3">
        <f t="shared" si="0"/>
        <v>0.30102999566398114</v>
      </c>
      <c r="E6" s="3">
        <f t="shared" si="1"/>
        <v>0.60205999132796229</v>
      </c>
      <c r="F6" s="13"/>
      <c r="G6">
        <v>4</v>
      </c>
      <c r="H6" s="12">
        <f t="shared" si="2"/>
        <v>0.1979553624449652</v>
      </c>
      <c r="I6" s="12">
        <f t="shared" si="3"/>
        <v>0.29492610398047825</v>
      </c>
    </row>
    <row r="7" spans="1:9">
      <c r="C7">
        <v>5</v>
      </c>
      <c r="D7" s="3">
        <f t="shared" si="0"/>
        <v>0.34948500216800937</v>
      </c>
      <c r="E7" s="3">
        <f t="shared" si="1"/>
        <v>0.69897000433601875</v>
      </c>
      <c r="F7" s="13"/>
      <c r="G7">
        <v>5</v>
      </c>
      <c r="H7" s="12">
        <f t="shared" si="2"/>
        <v>0.22981905879728767</v>
      </c>
      <c r="I7" s="12">
        <f t="shared" si="3"/>
        <v>0.34239860337397199</v>
      </c>
    </row>
    <row r="8" spans="1:9">
      <c r="C8">
        <v>6</v>
      </c>
      <c r="D8" s="3">
        <f t="shared" si="0"/>
        <v>0.38907562519182176</v>
      </c>
      <c r="E8" s="3">
        <f t="shared" si="1"/>
        <v>0.77815125038364352</v>
      </c>
      <c r="F8" s="13"/>
      <c r="G8">
        <v>6</v>
      </c>
      <c r="H8" s="12">
        <f>LOG(C8,$H$14)</f>
        <v>0.25585359436845007</v>
      </c>
      <c r="I8" s="12">
        <f t="shared" si="3"/>
        <v>0.38118645963666237</v>
      </c>
    </row>
    <row r="9" spans="1:9">
      <c r="C9">
        <v>7</v>
      </c>
      <c r="D9" s="3">
        <f t="shared" si="0"/>
        <v>0.42254902000712835</v>
      </c>
      <c r="E9" s="3">
        <f t="shared" si="1"/>
        <v>0.8450980400142567</v>
      </c>
      <c r="F9" s="13"/>
      <c r="G9">
        <v>7</v>
      </c>
      <c r="H9" s="12">
        <f t="shared" si="2"/>
        <v>0.27786548055378502</v>
      </c>
      <c r="I9" s="12">
        <f t="shared" si="3"/>
        <v>0.41398112482643412</v>
      </c>
    </row>
    <row r="10" spans="1:9">
      <c r="C10">
        <v>8</v>
      </c>
      <c r="D10" s="3">
        <f t="shared" si="0"/>
        <v>0.45154499349597171</v>
      </c>
      <c r="E10" s="3">
        <f t="shared" si="1"/>
        <v>0.90308998699194343</v>
      </c>
      <c r="F10" s="13"/>
      <c r="G10">
        <v>8</v>
      </c>
      <c r="H10" s="12">
        <f t="shared" si="2"/>
        <v>0.29693304366744777</v>
      </c>
      <c r="I10" s="12">
        <f t="shared" si="3"/>
        <v>0.44238915597071732</v>
      </c>
    </row>
    <row r="11" spans="1:9">
      <c r="D11" s="3"/>
      <c r="E11" s="3"/>
      <c r="F11" s="13"/>
    </row>
    <row r="12" spans="1:9">
      <c r="D12" s="3"/>
      <c r="E12" s="3"/>
      <c r="F12" s="13"/>
    </row>
    <row r="14" spans="1:9">
      <c r="C14" s="2" t="s">
        <v>1</v>
      </c>
      <c r="D14">
        <v>100</v>
      </c>
      <c r="E14">
        <v>10</v>
      </c>
      <c r="H14">
        <f>D14+A2/2000</f>
        <v>1100</v>
      </c>
      <c r="I14">
        <f>E14+A2/20000</f>
        <v>110</v>
      </c>
    </row>
  </sheetData>
  <sheetCalcPr fullCalcOnLoad="1"/>
  <phoneticPr fontId="7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36"/>
  <sheetViews>
    <sheetView workbookViewId="0">
      <selection activeCell="C8" sqref="C8"/>
    </sheetView>
  </sheetViews>
  <sheetFormatPr baseColWidth="10" defaultRowHeight="13"/>
  <cols>
    <col min="2" max="2" width="27" customWidth="1"/>
    <col min="3" max="3" width="12.7109375" bestFit="1" customWidth="1"/>
    <col min="4" max="4" width="12.140625" bestFit="1" customWidth="1"/>
    <col min="5" max="5" width="11.5703125" bestFit="1" customWidth="1"/>
    <col min="6" max="6" width="12.140625" bestFit="1" customWidth="1"/>
    <col min="7" max="7" width="12" bestFit="1" customWidth="1"/>
  </cols>
  <sheetData>
    <row r="1" spans="1:8">
      <c r="A1" s="39" t="s">
        <v>23</v>
      </c>
      <c r="B1" s="39"/>
    </row>
    <row r="3" spans="1:8">
      <c r="A3" s="40" t="s">
        <v>20</v>
      </c>
      <c r="B3" s="40"/>
    </row>
    <row r="4" spans="1:8" ht="15">
      <c r="B4" s="37" t="s">
        <v>24</v>
      </c>
      <c r="C4" s="37"/>
      <c r="D4" s="37"/>
      <c r="E4" s="37"/>
      <c r="F4" s="37"/>
      <c r="G4" s="37"/>
    </row>
    <row r="5" spans="1:8">
      <c r="B5" s="8"/>
    </row>
    <row r="6" spans="1:8" ht="15">
      <c r="B6" s="2" t="s">
        <v>49</v>
      </c>
      <c r="C6" t="s">
        <v>26</v>
      </c>
      <c r="D6" t="s">
        <v>28</v>
      </c>
      <c r="E6" t="s">
        <v>21</v>
      </c>
      <c r="F6" t="s">
        <v>31</v>
      </c>
      <c r="G6" t="s">
        <v>41</v>
      </c>
    </row>
    <row r="7" spans="1:8">
      <c r="B7">
        <v>0</v>
      </c>
      <c r="C7" s="43">
        <f>(1-'New Failure Prob'!$I2)</f>
        <v>1</v>
      </c>
      <c r="D7" s="43">
        <f>(1-'New Failure Prob'!$H2)</f>
        <v>1</v>
      </c>
      <c r="E7" s="43">
        <f>(1-'New Failure Prob'!$H2)</f>
        <v>1</v>
      </c>
      <c r="F7" s="43">
        <f>(1-'New Failure Prob'!$H2)</f>
        <v>1</v>
      </c>
      <c r="G7" s="43">
        <f>'Prob of M'!B2</f>
        <v>0.54388890000000001</v>
      </c>
      <c r="H7" s="32">
        <f>PRODUCT(C7:G7)</f>
        <v>0.54388890000000001</v>
      </c>
    </row>
    <row r="8" spans="1:8">
      <c r="B8">
        <v>1</v>
      </c>
      <c r="C8" s="43">
        <f>(1-'New Failure Prob'!$I3)</f>
        <v>1</v>
      </c>
      <c r="D8" s="43">
        <f>(1-'New Failure Prob'!$H3)</f>
        <v>1</v>
      </c>
      <c r="E8" s="43">
        <f>(1-'New Failure Prob'!$H3)</f>
        <v>1</v>
      </c>
      <c r="F8" s="43">
        <f>(1-'New Failure Prob'!$H3)</f>
        <v>1</v>
      </c>
      <c r="G8" s="43">
        <f>'Prob of M'!B3</f>
        <v>0.4</v>
      </c>
      <c r="H8" s="32">
        <f t="shared" ref="H8:H15" si="0">PRODUCT(C8:G8)</f>
        <v>0.4</v>
      </c>
    </row>
    <row r="9" spans="1:8">
      <c r="B9">
        <v>2</v>
      </c>
      <c r="C9" s="43">
        <f>(1-'New Failure Prob'!$I4)</f>
        <v>0.85253694800976088</v>
      </c>
      <c r="D9" s="43">
        <f>(1-'New Failure Prob'!$H4)</f>
        <v>0.90102231877751737</v>
      </c>
      <c r="E9" s="43">
        <f>(1-'New Failure Prob'!$H4)</f>
        <v>0.90102231877751737</v>
      </c>
      <c r="F9" s="43">
        <f>(1-'New Failure Prob'!$H4)</f>
        <v>0.90102231877751737</v>
      </c>
      <c r="G9" s="43">
        <f>'Prob of M'!B4</f>
        <v>0.05</v>
      </c>
      <c r="H9" s="32">
        <f t="shared" si="0"/>
        <v>3.1180987178220012E-2</v>
      </c>
    </row>
    <row r="10" spans="1:8">
      <c r="B10">
        <v>3</v>
      </c>
      <c r="C10" s="43">
        <f>(1-'New Failure Prob'!$I5)</f>
        <v>0.7662765923535767</v>
      </c>
      <c r="D10" s="43">
        <f>(1-'New Failure Prob'!$H5)</f>
        <v>0.84312408685403251</v>
      </c>
      <c r="E10" s="43">
        <f>(1-'New Failure Prob'!$H5)</f>
        <v>0.84312408685403251</v>
      </c>
      <c r="F10" s="43">
        <f>(1-'New Failure Prob'!$H5)</f>
        <v>0.84312408685403251</v>
      </c>
      <c r="G10" s="43">
        <f>'Prob of M'!B5</f>
        <v>5.0000000000000001E-3</v>
      </c>
      <c r="H10" s="32">
        <f t="shared" si="0"/>
        <v>2.2963075490691418E-3</v>
      </c>
    </row>
    <row r="11" spans="1:8">
      <c r="B11">
        <v>4</v>
      </c>
      <c r="C11" s="43">
        <f>(1-'New Failure Prob'!$I6)</f>
        <v>0.70507389601952175</v>
      </c>
      <c r="D11" s="43">
        <f>(1-'New Failure Prob'!$H6)</f>
        <v>0.80204463755503475</v>
      </c>
      <c r="E11" s="43">
        <f>(1-'New Failure Prob'!$H6)</f>
        <v>0.80204463755503475</v>
      </c>
      <c r="F11" s="43">
        <f>(1-'New Failure Prob'!$H6)</f>
        <v>0.80204463755503475</v>
      </c>
      <c r="G11" s="43">
        <f>'Prob of M'!B6</f>
        <v>1E-3</v>
      </c>
      <c r="H11" s="32">
        <f t="shared" si="0"/>
        <v>3.6377282649687658E-4</v>
      </c>
    </row>
    <row r="12" spans="1:8">
      <c r="B12">
        <v>5</v>
      </c>
      <c r="C12" s="43">
        <f>(1-'New Failure Prob'!$I7)</f>
        <v>0.65760139662602801</v>
      </c>
      <c r="D12" s="43">
        <f>(1-'New Failure Prob'!$H7)</f>
        <v>0.7701809412027123</v>
      </c>
      <c r="E12" s="43">
        <f>(1-'New Failure Prob'!$H7)</f>
        <v>0.7701809412027123</v>
      </c>
      <c r="F12" s="43">
        <f>(1-'New Failure Prob'!$H7)</f>
        <v>0.7701809412027123</v>
      </c>
      <c r="G12" s="43">
        <f>'Prob of M'!B7</f>
        <v>1E-4</v>
      </c>
      <c r="H12" s="32">
        <f t="shared" si="0"/>
        <v>3.0042843065394139E-5</v>
      </c>
    </row>
    <row r="13" spans="1:8">
      <c r="B13">
        <v>6</v>
      </c>
      <c r="C13" s="43">
        <f>(1-'New Failure Prob'!$I8)</f>
        <v>0.61881354036333769</v>
      </c>
      <c r="D13" s="43">
        <f>(1-'New Failure Prob'!$H8)</f>
        <v>0.74414640563154988</v>
      </c>
      <c r="E13" s="43">
        <f>(1-'New Failure Prob'!$H8)</f>
        <v>0.74414640563154988</v>
      </c>
      <c r="F13" s="43">
        <f>(1-'New Failure Prob'!$H8)</f>
        <v>0.74414640563154988</v>
      </c>
      <c r="G13" s="43">
        <f>'Prob of M'!B8</f>
        <v>1.0000000000000001E-5</v>
      </c>
      <c r="H13" s="32">
        <f t="shared" si="0"/>
        <v>2.549969424950851E-6</v>
      </c>
    </row>
    <row r="14" spans="1:8">
      <c r="B14">
        <v>7</v>
      </c>
      <c r="C14" s="43">
        <f>(1-'New Failure Prob'!$I9)</f>
        <v>0.58601887517356588</v>
      </c>
      <c r="D14" s="43">
        <f>(1-'New Failure Prob'!$H9)</f>
        <v>0.72213451944621498</v>
      </c>
      <c r="E14" s="43">
        <f>(1-'New Failure Prob'!$H9)</f>
        <v>0.72213451944621498</v>
      </c>
      <c r="F14" s="43">
        <f>(1-'New Failure Prob'!$H9)</f>
        <v>0.72213451944621498</v>
      </c>
      <c r="G14" s="43">
        <f>'Prob of M'!B9</f>
        <v>9.9999999999999995E-7</v>
      </c>
      <c r="H14" s="32">
        <f t="shared" si="0"/>
        <v>2.2068149700635536E-7</v>
      </c>
    </row>
    <row r="15" spans="1:8" ht="14" thickBot="1">
      <c r="B15">
        <v>8</v>
      </c>
      <c r="C15" s="43">
        <f>(1-'New Failure Prob'!$I10)</f>
        <v>0.55761084402928263</v>
      </c>
      <c r="D15" s="43">
        <f>(1-'New Failure Prob'!$H10)</f>
        <v>0.70306695633255223</v>
      </c>
      <c r="E15" s="43">
        <f>(1-'New Failure Prob'!$H10)</f>
        <v>0.70306695633255223</v>
      </c>
      <c r="F15" s="43">
        <f>(1-'New Failure Prob'!$H10)</f>
        <v>0.70306695633255223</v>
      </c>
      <c r="G15" s="43">
        <f>'Prob of M'!B10</f>
        <v>9.9999999999999995E-8</v>
      </c>
      <c r="H15" s="33">
        <f t="shared" si="0"/>
        <v>1.9378549723169628E-8</v>
      </c>
    </row>
    <row r="16" spans="1:8" ht="14" thickTop="1">
      <c r="B16" s="34"/>
      <c r="C16" s="13"/>
      <c r="D16" s="13"/>
      <c r="E16" s="13"/>
      <c r="F16" s="13"/>
      <c r="G16" s="13"/>
      <c r="H16" s="35">
        <f>SUM(H7:H15)</f>
        <v>0.97776280042632324</v>
      </c>
    </row>
    <row r="18" spans="1:9">
      <c r="B18" s="11" t="s">
        <v>20</v>
      </c>
      <c r="C18" s="36">
        <f>H16</f>
        <v>0.97776280042632324</v>
      </c>
    </row>
    <row r="19" spans="1:9">
      <c r="B19" s="11" t="s">
        <v>22</v>
      </c>
      <c r="C19" s="36">
        <f>C18</f>
        <v>0.97776280042632324</v>
      </c>
    </row>
    <row r="21" spans="1:9">
      <c r="A21" s="2"/>
      <c r="B21" s="2" t="s">
        <v>50</v>
      </c>
    </row>
    <row r="23" spans="1:9" ht="15">
      <c r="B23" s="2" t="s">
        <v>49</v>
      </c>
      <c r="C23" t="s">
        <v>26</v>
      </c>
      <c r="D23" t="s">
        <v>28</v>
      </c>
      <c r="E23" t="s">
        <v>21</v>
      </c>
      <c r="F23" t="s">
        <v>31</v>
      </c>
      <c r="G23" t="s">
        <v>33</v>
      </c>
      <c r="H23" t="s">
        <v>41</v>
      </c>
    </row>
    <row r="24" spans="1:9">
      <c r="B24">
        <v>0</v>
      </c>
      <c r="C24" s="43">
        <f>(1-'New Failure Prob'!$I2)</f>
        <v>1</v>
      </c>
      <c r="D24" s="43">
        <f>(1-'New Failure Prob'!$H2)</f>
        <v>1</v>
      </c>
      <c r="E24" s="43">
        <f>(1-'New Failure Prob'!$H2)</f>
        <v>1</v>
      </c>
      <c r="F24" s="43">
        <f>(1-'New Failure Prob'!$H2)</f>
        <v>1</v>
      </c>
      <c r="G24" s="43">
        <f>(1-'New Failure Prob'!$H2)</f>
        <v>1</v>
      </c>
      <c r="H24" s="43">
        <f>'Prob of M'!B2</f>
        <v>0.54388890000000001</v>
      </c>
      <c r="I24" s="32">
        <f>PRODUCT(C24:H24)</f>
        <v>0.54388890000000001</v>
      </c>
    </row>
    <row r="25" spans="1:9">
      <c r="B25">
        <v>1</v>
      </c>
      <c r="C25" s="43">
        <f>(1-'New Failure Prob'!$I3)</f>
        <v>1</v>
      </c>
      <c r="D25" s="43">
        <f>(1-'New Failure Prob'!$H3)</f>
        <v>1</v>
      </c>
      <c r="E25" s="43">
        <f>(1-'New Failure Prob'!$H3)</f>
        <v>1</v>
      </c>
      <c r="F25" s="43">
        <f>(1-'New Failure Prob'!$H3)</f>
        <v>1</v>
      </c>
      <c r="G25" s="43">
        <f>(1-'New Failure Prob'!$H3)</f>
        <v>1</v>
      </c>
      <c r="H25" s="43">
        <f>'Prob of M'!B3</f>
        <v>0.4</v>
      </c>
      <c r="I25" s="32">
        <f t="shared" ref="I25:I32" si="1">PRODUCT(C25:H25)</f>
        <v>0.4</v>
      </c>
    </row>
    <row r="26" spans="1:9">
      <c r="B26">
        <v>2</v>
      </c>
      <c r="C26" s="43">
        <f>(1-'New Failure Prob'!$I4)</f>
        <v>0.85253694800976088</v>
      </c>
      <c r="D26" s="43">
        <f>(1-'New Failure Prob'!$H4)</f>
        <v>0.90102231877751737</v>
      </c>
      <c r="E26" s="43">
        <f>(1-'New Failure Prob'!$H4)</f>
        <v>0.90102231877751737</v>
      </c>
      <c r="F26" s="43">
        <f>(1-'New Failure Prob'!$H4)</f>
        <v>0.90102231877751737</v>
      </c>
      <c r="G26" s="43">
        <f>(1-'New Failure Prob'!$H4)</f>
        <v>0.90102231877751737</v>
      </c>
      <c r="H26" s="43">
        <f>'Prob of M'!B4</f>
        <v>0.05</v>
      </c>
      <c r="I26" s="32">
        <f t="shared" si="1"/>
        <v>2.8094765369091834E-2</v>
      </c>
    </row>
    <row r="27" spans="1:9">
      <c r="B27">
        <v>3</v>
      </c>
      <c r="C27" s="43">
        <f>(1-'New Failure Prob'!$I5)</f>
        <v>0.7662765923535767</v>
      </c>
      <c r="D27" s="43">
        <f>(1-'New Failure Prob'!$H5)</f>
        <v>0.84312408685403251</v>
      </c>
      <c r="E27" s="43">
        <f>(1-'New Failure Prob'!$H5)</f>
        <v>0.84312408685403251</v>
      </c>
      <c r="F27" s="43">
        <f>(1-'New Failure Prob'!$H5)</f>
        <v>0.84312408685403251</v>
      </c>
      <c r="G27" s="43">
        <f>(1-'New Failure Prob'!$H5)</f>
        <v>0.84312408685403251</v>
      </c>
      <c r="H27" s="43">
        <f>'Prob of M'!B5</f>
        <v>5.0000000000000001E-3</v>
      </c>
      <c r="I27" s="32">
        <f t="shared" si="1"/>
        <v>1.9360722054449417E-3</v>
      </c>
    </row>
    <row r="28" spans="1:9">
      <c r="B28">
        <v>4</v>
      </c>
      <c r="C28" s="43">
        <f>(1-'New Failure Prob'!$I6)</f>
        <v>0.70507389601952175</v>
      </c>
      <c r="D28" s="43">
        <f>(1-'New Failure Prob'!$H6)</f>
        <v>0.80204463755503475</v>
      </c>
      <c r="E28" s="43">
        <f>(1-'New Failure Prob'!$H6)</f>
        <v>0.80204463755503475</v>
      </c>
      <c r="F28" s="43">
        <f>(1-'New Failure Prob'!$H6)</f>
        <v>0.80204463755503475</v>
      </c>
      <c r="G28" s="43">
        <f>(1-'New Failure Prob'!$H6)</f>
        <v>0.80204463755503475</v>
      </c>
      <c r="H28" s="43">
        <f>'Prob of M'!B6</f>
        <v>1E-3</v>
      </c>
      <c r="I28" s="32">
        <f t="shared" si="1"/>
        <v>2.9176204478005791E-4</v>
      </c>
    </row>
    <row r="29" spans="1:9">
      <c r="B29">
        <v>5</v>
      </c>
      <c r="C29" s="43">
        <f>(1-'New Failure Prob'!$I7)</f>
        <v>0.65760139662602801</v>
      </c>
      <c r="D29" s="43">
        <f>(1-'New Failure Prob'!$H7)</f>
        <v>0.7701809412027123</v>
      </c>
      <c r="E29" s="43">
        <f>(1-'New Failure Prob'!$H7)</f>
        <v>0.7701809412027123</v>
      </c>
      <c r="F29" s="43">
        <f>(1-'New Failure Prob'!$H7)</f>
        <v>0.7701809412027123</v>
      </c>
      <c r="G29" s="43">
        <f>(1-'New Failure Prob'!$H7)</f>
        <v>0.7701809412027123</v>
      </c>
      <c r="H29" s="43">
        <f>'Prob of M'!B7</f>
        <v>1E-4</v>
      </c>
      <c r="I29" s="32">
        <f t="shared" si="1"/>
        <v>2.3138425148510636E-5</v>
      </c>
    </row>
    <row r="30" spans="1:9">
      <c r="B30">
        <v>6</v>
      </c>
      <c r="C30" s="43">
        <f>(1-'New Failure Prob'!$I8)</f>
        <v>0.61881354036333769</v>
      </c>
      <c r="D30" s="43">
        <f>(1-'New Failure Prob'!$H8)</f>
        <v>0.74414640563154988</v>
      </c>
      <c r="E30" s="43">
        <f>(1-'New Failure Prob'!$H8)</f>
        <v>0.74414640563154988</v>
      </c>
      <c r="F30" s="43">
        <f>(1-'New Failure Prob'!$H8)</f>
        <v>0.74414640563154988</v>
      </c>
      <c r="G30" s="43">
        <f>(1-'New Failure Prob'!$H8)</f>
        <v>0.74414640563154988</v>
      </c>
      <c r="H30" s="43">
        <f>'Prob of M'!B8</f>
        <v>1.0000000000000001E-5</v>
      </c>
      <c r="I30" s="32">
        <f t="shared" si="1"/>
        <v>1.8975505820475259E-6</v>
      </c>
    </row>
    <row r="31" spans="1:9">
      <c r="B31">
        <v>7</v>
      </c>
      <c r="C31" s="43">
        <f>(1-'New Failure Prob'!$I9)</f>
        <v>0.58601887517356588</v>
      </c>
      <c r="D31" s="43">
        <f>(1-'New Failure Prob'!$H9)</f>
        <v>0.72213451944621498</v>
      </c>
      <c r="E31" s="43">
        <f>(1-'New Failure Prob'!$H9)</f>
        <v>0.72213451944621498</v>
      </c>
      <c r="F31" s="43">
        <f>(1-'New Failure Prob'!$H9)</f>
        <v>0.72213451944621498</v>
      </c>
      <c r="G31" s="43">
        <f>(1-'New Failure Prob'!$H9)</f>
        <v>0.72213451944621498</v>
      </c>
      <c r="H31" s="43">
        <f>'Prob of M'!B9</f>
        <v>9.9999999999999995E-7</v>
      </c>
      <c r="I31" s="32">
        <f t="shared" si="1"/>
        <v>1.5936172679135576E-7</v>
      </c>
    </row>
    <row r="32" spans="1:9" ht="14" thickBot="1">
      <c r="B32">
        <v>8</v>
      </c>
      <c r="C32" s="43">
        <f>(1-'New Failure Prob'!$I10)</f>
        <v>0.55761084402928263</v>
      </c>
      <c r="D32" s="43">
        <f>(1-'New Failure Prob'!$H10)</f>
        <v>0.70306695633255223</v>
      </c>
      <c r="E32" s="43">
        <f>(1-'New Failure Prob'!$H10)</f>
        <v>0.70306695633255223</v>
      </c>
      <c r="F32" s="43">
        <f>(1-'New Failure Prob'!$H10)</f>
        <v>0.70306695633255223</v>
      </c>
      <c r="G32" s="43">
        <f>(1-'New Failure Prob'!$H10)</f>
        <v>0.70306695633255223</v>
      </c>
      <c r="H32" s="43">
        <f>'Prob of M'!B10</f>
        <v>9.9999999999999995E-8</v>
      </c>
      <c r="I32" s="33">
        <f t="shared" si="1"/>
        <v>1.3624417972007893E-8</v>
      </c>
    </row>
    <row r="33" spans="2:9" ht="14" thickTop="1">
      <c r="B33" s="34"/>
      <c r="C33" s="13"/>
      <c r="D33" s="13"/>
      <c r="E33" s="13"/>
      <c r="F33" s="13"/>
      <c r="G33" s="13"/>
      <c r="I33" s="35">
        <f>SUM(I24:I32)</f>
        <v>0.97423670858119216</v>
      </c>
    </row>
    <row r="35" spans="2:9">
      <c r="B35" s="11" t="s">
        <v>50</v>
      </c>
      <c r="C35" s="36">
        <f>I33</f>
        <v>0.97423670858119216</v>
      </c>
    </row>
    <row r="36" spans="2:9">
      <c r="B36" s="2"/>
    </row>
  </sheetData>
  <sheetCalcPr fullCalcOnLoad="1"/>
  <mergeCells count="2">
    <mergeCell ref="A1:B1"/>
    <mergeCell ref="A3:B3"/>
  </mergeCells>
  <phoneticPr fontId="7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8"/>
  <sheetViews>
    <sheetView topLeftCell="A2" workbookViewId="0">
      <selection activeCell="I34" sqref="A1:XFD1048576"/>
    </sheetView>
  </sheetViews>
  <sheetFormatPr baseColWidth="10" defaultRowHeight="13"/>
  <cols>
    <col min="1" max="1" width="10.7109375" style="38"/>
    <col min="2" max="2" width="27" style="38" customWidth="1"/>
    <col min="3" max="3" width="12.7109375" style="38" customWidth="1"/>
    <col min="4" max="4" width="12.140625" style="38" customWidth="1"/>
    <col min="5" max="5" width="11.5703125" style="38" customWidth="1"/>
    <col min="6" max="6" width="12.140625" style="38" customWidth="1"/>
    <col min="7" max="7" width="12" style="38" customWidth="1"/>
    <col min="8" max="8" width="8.5703125" style="38" customWidth="1"/>
    <col min="9" max="9" width="17.5703125" style="38" customWidth="1"/>
    <col min="10" max="10" width="18.7109375" style="38" customWidth="1"/>
    <col min="11" max="16384" width="10.7109375" style="38"/>
  </cols>
  <sheetData>
    <row r="1" spans="1:9">
      <c r="A1" s="15" t="s">
        <v>10</v>
      </c>
    </row>
    <row r="3" spans="1:9">
      <c r="A3" s="38" t="s">
        <v>48</v>
      </c>
    </row>
    <row r="4" spans="1:9" ht="15">
      <c r="B4" s="38" t="s">
        <v>46</v>
      </c>
    </row>
    <row r="5" spans="1:9">
      <c r="B5" s="8"/>
    </row>
    <row r="6" spans="1:9" ht="15">
      <c r="B6" s="2" t="s">
        <v>2</v>
      </c>
      <c r="C6" s="38" t="s">
        <v>27</v>
      </c>
      <c r="D6" s="38" t="s">
        <v>29</v>
      </c>
      <c r="E6" s="38" t="s">
        <v>30</v>
      </c>
      <c r="F6" s="38" t="s">
        <v>32</v>
      </c>
      <c r="G6" s="38" t="s">
        <v>9</v>
      </c>
      <c r="H6" s="38" t="s">
        <v>44</v>
      </c>
      <c r="I6" s="38" t="s">
        <v>45</v>
      </c>
    </row>
    <row r="7" spans="1:9">
      <c r="B7" s="38">
        <v>0</v>
      </c>
      <c r="C7" s="44">
        <f>'Part C (A)'!C7</f>
        <v>1</v>
      </c>
      <c r="D7" s="44">
        <f>'Part C (A)'!D7</f>
        <v>1</v>
      </c>
      <c r="E7" s="44">
        <f>'Part C (A)'!E7</f>
        <v>1</v>
      </c>
      <c r="F7" s="44">
        <f>'Part C (A)'!F7</f>
        <v>1</v>
      </c>
      <c r="G7" s="44">
        <f>'Part C (A)'!G7</f>
        <v>0.54388890000000001</v>
      </c>
      <c r="H7" s="32">
        <f>PRODUCT(C7:G7)</f>
        <v>0.54388890000000001</v>
      </c>
      <c r="I7" s="21">
        <f>(2000+2000)*H7</f>
        <v>2175.5556000000001</v>
      </c>
    </row>
    <row r="8" spans="1:9">
      <c r="B8" s="38">
        <v>1</v>
      </c>
      <c r="C8" s="44">
        <f>'Part C (A)'!C8</f>
        <v>1</v>
      </c>
      <c r="D8" s="44">
        <f>'Part C (A)'!D8</f>
        <v>1</v>
      </c>
      <c r="E8" s="44">
        <f>'Part C (A)'!E8</f>
        <v>1</v>
      </c>
      <c r="F8" s="44">
        <f>'Part C (A)'!F8</f>
        <v>1</v>
      </c>
      <c r="G8" s="44">
        <f>'Part C (A)'!G8</f>
        <v>0.4</v>
      </c>
      <c r="H8" s="32">
        <f t="shared" ref="H8:H15" si="0">PRODUCT(C8:G8)</f>
        <v>0.4</v>
      </c>
      <c r="I8" s="21">
        <f t="shared" ref="I8:I15" si="1">(2000+2000)*H8</f>
        <v>1600</v>
      </c>
    </row>
    <row r="9" spans="1:9">
      <c r="B9" s="38">
        <v>2</v>
      </c>
      <c r="C9" s="44">
        <f>'Part C (A)'!C9</f>
        <v>0.85253694800976088</v>
      </c>
      <c r="D9" s="44">
        <f>'Part C (A)'!D9</f>
        <v>0.90102231877751737</v>
      </c>
      <c r="E9" s="44">
        <f>'Part C (A)'!E9</f>
        <v>0.90102231877751737</v>
      </c>
      <c r="F9" s="44">
        <f>'Part C (A)'!F9</f>
        <v>0.90102231877751737</v>
      </c>
      <c r="G9" s="44">
        <f>'Part C (A)'!G9</f>
        <v>0.05</v>
      </c>
      <c r="H9" s="32">
        <f t="shared" si="0"/>
        <v>3.1180987178220012E-2</v>
      </c>
      <c r="I9" s="21">
        <f t="shared" si="1"/>
        <v>124.72394871288004</v>
      </c>
    </row>
    <row r="10" spans="1:9">
      <c r="B10" s="38">
        <v>3</v>
      </c>
      <c r="C10" s="44">
        <f>'Part C (A)'!C10</f>
        <v>0.7662765923535767</v>
      </c>
      <c r="D10" s="44">
        <f>'Part C (A)'!D10</f>
        <v>0.84312408685403251</v>
      </c>
      <c r="E10" s="44">
        <f>'Part C (A)'!E10</f>
        <v>0.84312408685403251</v>
      </c>
      <c r="F10" s="44">
        <f>'Part C (A)'!F10</f>
        <v>0.84312408685403251</v>
      </c>
      <c r="G10" s="44">
        <f>'Part C (A)'!G10</f>
        <v>5.0000000000000001E-3</v>
      </c>
      <c r="H10" s="32">
        <f t="shared" si="0"/>
        <v>2.2963075490691418E-3</v>
      </c>
      <c r="I10" s="21">
        <f t="shared" si="1"/>
        <v>9.1852301962765672</v>
      </c>
    </row>
    <row r="11" spans="1:9">
      <c r="B11" s="38">
        <v>4</v>
      </c>
      <c r="C11" s="44">
        <f>'Part C (A)'!C11</f>
        <v>0.70507389601952175</v>
      </c>
      <c r="D11" s="44">
        <f>'Part C (A)'!D11</f>
        <v>0.80204463755503475</v>
      </c>
      <c r="E11" s="44">
        <f>'Part C (A)'!E11</f>
        <v>0.80204463755503475</v>
      </c>
      <c r="F11" s="44">
        <f>'Part C (A)'!F11</f>
        <v>0.80204463755503475</v>
      </c>
      <c r="G11" s="44">
        <f>'Part C (A)'!G11</f>
        <v>1E-3</v>
      </c>
      <c r="H11" s="32">
        <f t="shared" si="0"/>
        <v>3.6377282649687658E-4</v>
      </c>
      <c r="I11" s="21">
        <f t="shared" si="1"/>
        <v>1.4550913059875064</v>
      </c>
    </row>
    <row r="12" spans="1:9">
      <c r="B12" s="38">
        <v>5</v>
      </c>
      <c r="C12" s="44">
        <f>'Part C (A)'!C12</f>
        <v>0.65760139662602801</v>
      </c>
      <c r="D12" s="44">
        <f>'Part C (A)'!D12</f>
        <v>0.7701809412027123</v>
      </c>
      <c r="E12" s="44">
        <f>'Part C (A)'!E12</f>
        <v>0.7701809412027123</v>
      </c>
      <c r="F12" s="44">
        <f>'Part C (A)'!F12</f>
        <v>0.7701809412027123</v>
      </c>
      <c r="G12" s="44">
        <f>'Part C (A)'!G12</f>
        <v>1E-4</v>
      </c>
      <c r="H12" s="32">
        <f t="shared" si="0"/>
        <v>3.0042843065394139E-5</v>
      </c>
      <c r="I12" s="21">
        <f t="shared" si="1"/>
        <v>0.12017137226157655</v>
      </c>
    </row>
    <row r="13" spans="1:9">
      <c r="B13" s="38">
        <v>6</v>
      </c>
      <c r="C13" s="44">
        <f>'Part C (A)'!C13</f>
        <v>0.61881354036333769</v>
      </c>
      <c r="D13" s="44">
        <f>'Part C (A)'!D13</f>
        <v>0.74414640563154988</v>
      </c>
      <c r="E13" s="44">
        <f>'Part C (A)'!E13</f>
        <v>0.74414640563154988</v>
      </c>
      <c r="F13" s="44">
        <f>'Part C (A)'!F13</f>
        <v>0.74414640563154988</v>
      </c>
      <c r="G13" s="44">
        <f>'Part C (A)'!G13</f>
        <v>1.0000000000000001E-5</v>
      </c>
      <c r="H13" s="32">
        <f t="shared" si="0"/>
        <v>2.549969424950851E-6</v>
      </c>
      <c r="I13" s="21">
        <f t="shared" si="1"/>
        <v>1.0199877699803404E-2</v>
      </c>
    </row>
    <row r="14" spans="1:9">
      <c r="B14" s="38">
        <v>7</v>
      </c>
      <c r="C14" s="44">
        <f>'Part C (A)'!C14</f>
        <v>0.58601887517356588</v>
      </c>
      <c r="D14" s="44">
        <f>'Part C (A)'!D14</f>
        <v>0.72213451944621498</v>
      </c>
      <c r="E14" s="44">
        <f>'Part C (A)'!E14</f>
        <v>0.72213451944621498</v>
      </c>
      <c r="F14" s="44">
        <f>'Part C (A)'!F14</f>
        <v>0.72213451944621498</v>
      </c>
      <c r="G14" s="44">
        <f>'Part C (A)'!G14</f>
        <v>9.9999999999999995E-7</v>
      </c>
      <c r="H14" s="32">
        <f t="shared" si="0"/>
        <v>2.2068149700635536E-7</v>
      </c>
      <c r="I14" s="21">
        <f t="shared" si="1"/>
        <v>8.8272598802542146E-4</v>
      </c>
    </row>
    <row r="15" spans="1:9" ht="14" thickBot="1">
      <c r="B15" s="38">
        <v>8</v>
      </c>
      <c r="C15" s="44">
        <f>'Part C (A)'!C15</f>
        <v>0.55761084402928263</v>
      </c>
      <c r="D15" s="44">
        <f>'Part C (A)'!D15</f>
        <v>0.70306695633255223</v>
      </c>
      <c r="E15" s="44">
        <f>'Part C (A)'!E15</f>
        <v>0.70306695633255223</v>
      </c>
      <c r="F15" s="44">
        <f>'Part C (A)'!F15</f>
        <v>0.70306695633255223</v>
      </c>
      <c r="G15" s="44">
        <f>'Part C (A)'!G15</f>
        <v>9.9999999999999995E-8</v>
      </c>
      <c r="H15" s="23">
        <f t="shared" si="0"/>
        <v>1.9378549723169628E-8</v>
      </c>
      <c r="I15" s="24">
        <f t="shared" si="1"/>
        <v>7.7514198892678508E-5</v>
      </c>
    </row>
    <row r="16" spans="1:9">
      <c r="B16" s="10"/>
      <c r="C16" s="13"/>
      <c r="D16" s="13"/>
      <c r="E16" s="13"/>
      <c r="F16" s="13"/>
      <c r="G16" s="13"/>
      <c r="H16" s="20"/>
      <c r="I16" s="22">
        <f>SUM(I7:I15)</f>
        <v>3911.0512017052929</v>
      </c>
    </row>
    <row r="17" spans="1:9">
      <c r="B17" s="11" t="s">
        <v>47</v>
      </c>
      <c r="C17" s="31">
        <f>I16</f>
        <v>3911.0512017052929</v>
      </c>
    </row>
    <row r="18" spans="1:9">
      <c r="B18" s="26"/>
      <c r="C18" s="27"/>
    </row>
    <row r="19" spans="1:9">
      <c r="A19" s="38" t="s">
        <v>40</v>
      </c>
    </row>
    <row r="20" spans="1:9" ht="15">
      <c r="B20" s="38" t="s">
        <v>16</v>
      </c>
    </row>
    <row r="21" spans="1:9">
      <c r="B21" s="8"/>
    </row>
    <row r="22" spans="1:9" ht="15">
      <c r="B22" s="2" t="s">
        <v>49</v>
      </c>
      <c r="C22" s="38" t="s">
        <v>27</v>
      </c>
      <c r="D22" s="38" t="s">
        <v>29</v>
      </c>
      <c r="E22" s="38" t="s">
        <v>17</v>
      </c>
      <c r="F22" s="38" t="s">
        <v>32</v>
      </c>
      <c r="G22" s="38" t="s">
        <v>41</v>
      </c>
      <c r="H22" s="38" t="s">
        <v>43</v>
      </c>
      <c r="I22" s="38" t="s">
        <v>45</v>
      </c>
    </row>
    <row r="23" spans="1:9">
      <c r="B23" s="38">
        <v>0</v>
      </c>
      <c r="C23" s="44">
        <f>C7</f>
        <v>1</v>
      </c>
      <c r="D23" s="44">
        <f t="shared" ref="D23:G23" si="2">D7</f>
        <v>1</v>
      </c>
      <c r="E23" s="44">
        <f t="shared" si="2"/>
        <v>1</v>
      </c>
      <c r="F23" s="44">
        <f t="shared" si="2"/>
        <v>1</v>
      </c>
      <c r="G23" s="44">
        <f t="shared" si="2"/>
        <v>0.54388890000000001</v>
      </c>
      <c r="H23" s="32">
        <f>PRODUCT(C23:G23)</f>
        <v>0.54388890000000001</v>
      </c>
      <c r="I23" s="21">
        <f>(1000+1000)*H23</f>
        <v>1087.7778000000001</v>
      </c>
    </row>
    <row r="24" spans="1:9">
      <c r="B24" s="38">
        <v>1</v>
      </c>
      <c r="C24" s="44">
        <f t="shared" ref="C24:G31" si="3">C8</f>
        <v>1</v>
      </c>
      <c r="D24" s="44">
        <f t="shared" si="3"/>
        <v>1</v>
      </c>
      <c r="E24" s="44">
        <f t="shared" si="3"/>
        <v>1</v>
      </c>
      <c r="F24" s="44">
        <f t="shared" si="3"/>
        <v>1</v>
      </c>
      <c r="G24" s="44">
        <f t="shared" si="3"/>
        <v>0.4</v>
      </c>
      <c r="H24" s="32">
        <f t="shared" ref="H24:H31" si="4">PRODUCT(C24:G24)</f>
        <v>0.4</v>
      </c>
      <c r="I24" s="21">
        <f t="shared" ref="I24:I31" si="5">(1000+1000)*H24</f>
        <v>800</v>
      </c>
    </row>
    <row r="25" spans="1:9">
      <c r="B25" s="38">
        <v>2</v>
      </c>
      <c r="C25" s="44">
        <f t="shared" ref="C25:G31" si="6">C9</f>
        <v>0.85253694800976088</v>
      </c>
      <c r="D25" s="44">
        <f t="shared" si="6"/>
        <v>0.90102231877751737</v>
      </c>
      <c r="E25" s="44">
        <f t="shared" si="6"/>
        <v>0.90102231877751737</v>
      </c>
      <c r="F25" s="44">
        <f t="shared" si="6"/>
        <v>0.90102231877751737</v>
      </c>
      <c r="G25" s="44">
        <f t="shared" si="6"/>
        <v>0.05</v>
      </c>
      <c r="H25" s="32">
        <f t="shared" si="4"/>
        <v>3.1180987178220012E-2</v>
      </c>
      <c r="I25" s="21">
        <f t="shared" si="5"/>
        <v>62.361974356440022</v>
      </c>
    </row>
    <row r="26" spans="1:9">
      <c r="B26" s="38">
        <v>3</v>
      </c>
      <c r="C26" s="44">
        <f t="shared" ref="C26:G31" si="7">C10</f>
        <v>0.7662765923535767</v>
      </c>
      <c r="D26" s="44">
        <f t="shared" si="7"/>
        <v>0.84312408685403251</v>
      </c>
      <c r="E26" s="44">
        <f t="shared" si="7"/>
        <v>0.84312408685403251</v>
      </c>
      <c r="F26" s="44">
        <f t="shared" si="7"/>
        <v>0.84312408685403251</v>
      </c>
      <c r="G26" s="44">
        <f t="shared" si="7"/>
        <v>5.0000000000000001E-3</v>
      </c>
      <c r="H26" s="32">
        <f t="shared" si="4"/>
        <v>2.2963075490691418E-3</v>
      </c>
      <c r="I26" s="21">
        <f t="shared" si="5"/>
        <v>4.5926150981382836</v>
      </c>
    </row>
    <row r="27" spans="1:9">
      <c r="B27" s="38">
        <v>4</v>
      </c>
      <c r="C27" s="44">
        <f t="shared" ref="C27:G31" si="8">C11</f>
        <v>0.70507389601952175</v>
      </c>
      <c r="D27" s="44">
        <f t="shared" si="8"/>
        <v>0.80204463755503475</v>
      </c>
      <c r="E27" s="44">
        <f t="shared" si="8"/>
        <v>0.80204463755503475</v>
      </c>
      <c r="F27" s="44">
        <f t="shared" si="8"/>
        <v>0.80204463755503475</v>
      </c>
      <c r="G27" s="44">
        <f t="shared" si="8"/>
        <v>1E-3</v>
      </c>
      <c r="H27" s="32">
        <f t="shared" si="4"/>
        <v>3.6377282649687658E-4</v>
      </c>
      <c r="I27" s="21">
        <f t="shared" si="5"/>
        <v>0.72754565299375318</v>
      </c>
    </row>
    <row r="28" spans="1:9">
      <c r="B28" s="38">
        <v>5</v>
      </c>
      <c r="C28" s="44">
        <f t="shared" ref="C28:G31" si="9">C12</f>
        <v>0.65760139662602801</v>
      </c>
      <c r="D28" s="44">
        <f t="shared" si="9"/>
        <v>0.7701809412027123</v>
      </c>
      <c r="E28" s="44">
        <f t="shared" si="9"/>
        <v>0.7701809412027123</v>
      </c>
      <c r="F28" s="44">
        <f t="shared" si="9"/>
        <v>0.7701809412027123</v>
      </c>
      <c r="G28" s="44">
        <f t="shared" si="9"/>
        <v>1E-4</v>
      </c>
      <c r="H28" s="32">
        <f t="shared" si="4"/>
        <v>3.0042843065394139E-5</v>
      </c>
      <c r="I28" s="21">
        <f t="shared" si="5"/>
        <v>6.0085686130788275E-2</v>
      </c>
    </row>
    <row r="29" spans="1:9">
      <c r="B29" s="38">
        <v>6</v>
      </c>
      <c r="C29" s="44">
        <f t="shared" ref="C29:G31" si="10">C13</f>
        <v>0.61881354036333769</v>
      </c>
      <c r="D29" s="44">
        <f t="shared" si="10"/>
        <v>0.74414640563154988</v>
      </c>
      <c r="E29" s="44">
        <f t="shared" si="10"/>
        <v>0.74414640563154988</v>
      </c>
      <c r="F29" s="44">
        <f t="shared" si="10"/>
        <v>0.74414640563154988</v>
      </c>
      <c r="G29" s="44">
        <f t="shared" si="10"/>
        <v>1.0000000000000001E-5</v>
      </c>
      <c r="H29" s="32">
        <f t="shared" si="4"/>
        <v>2.549969424950851E-6</v>
      </c>
      <c r="I29" s="21">
        <f t="shared" si="5"/>
        <v>5.099938849901702E-3</v>
      </c>
    </row>
    <row r="30" spans="1:9">
      <c r="B30" s="38">
        <v>7</v>
      </c>
      <c r="C30" s="44">
        <f t="shared" ref="C30:G31" si="11">C14</f>
        <v>0.58601887517356588</v>
      </c>
      <c r="D30" s="44">
        <f t="shared" si="11"/>
        <v>0.72213451944621498</v>
      </c>
      <c r="E30" s="44">
        <f t="shared" si="11"/>
        <v>0.72213451944621498</v>
      </c>
      <c r="F30" s="44">
        <f t="shared" si="11"/>
        <v>0.72213451944621498</v>
      </c>
      <c r="G30" s="44">
        <f t="shared" si="11"/>
        <v>9.9999999999999995E-7</v>
      </c>
      <c r="H30" s="32">
        <f t="shared" si="4"/>
        <v>2.2068149700635536E-7</v>
      </c>
      <c r="I30" s="21">
        <f t="shared" si="5"/>
        <v>4.4136299401271073E-4</v>
      </c>
    </row>
    <row r="31" spans="1:9" ht="14" thickBot="1">
      <c r="B31" s="38">
        <v>8</v>
      </c>
      <c r="C31" s="44">
        <f t="shared" ref="C31:G31" si="12">C15</f>
        <v>0.55761084402928263</v>
      </c>
      <c r="D31" s="44">
        <f t="shared" si="12"/>
        <v>0.70306695633255223</v>
      </c>
      <c r="E31" s="44">
        <f t="shared" si="12"/>
        <v>0.70306695633255223</v>
      </c>
      <c r="F31" s="44">
        <f t="shared" si="12"/>
        <v>0.70306695633255223</v>
      </c>
      <c r="G31" s="44">
        <f t="shared" si="12"/>
        <v>9.9999999999999995E-8</v>
      </c>
      <c r="H31" s="23">
        <f t="shared" si="4"/>
        <v>1.9378549723169628E-8</v>
      </c>
      <c r="I31" s="24">
        <f t="shared" si="5"/>
        <v>3.8757099446339254E-5</v>
      </c>
    </row>
    <row r="32" spans="1:9">
      <c r="B32" s="10"/>
      <c r="C32" s="13"/>
      <c r="D32" s="13"/>
      <c r="E32" s="13"/>
      <c r="F32" s="13"/>
      <c r="G32" s="13"/>
      <c r="H32" s="20"/>
      <c r="I32" s="22">
        <f>SUM(I23:I31)</f>
        <v>1955.5256008526464</v>
      </c>
    </row>
    <row r="34" spans="2:10">
      <c r="B34" s="11" t="s">
        <v>18</v>
      </c>
      <c r="C34" s="31">
        <f>I32</f>
        <v>1955.5256008526464</v>
      </c>
    </row>
    <row r="36" spans="2:10">
      <c r="J36" s="42"/>
    </row>
    <row r="37" spans="2:10">
      <c r="B37" s="11" t="s">
        <v>19</v>
      </c>
      <c r="C37" s="31">
        <f>SUM(C34,C17)</f>
        <v>5866.5768025579391</v>
      </c>
    </row>
    <row r="38" spans="2:10">
      <c r="B38" s="2"/>
    </row>
  </sheetData>
  <sheetCalcPr fullCalcOnLoad="1"/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Failure Probabilities</vt:lpstr>
      <vt:lpstr>Prob of M</vt:lpstr>
      <vt:lpstr>Part A</vt:lpstr>
      <vt:lpstr>Part A - INC</vt:lpstr>
      <vt:lpstr>Part B</vt:lpstr>
      <vt:lpstr>New Failure Prob</vt:lpstr>
      <vt:lpstr>Part C (A)</vt:lpstr>
      <vt:lpstr>Part C (B)</vt:lpstr>
    </vt:vector>
  </TitlesOfParts>
  <Company>Massachusetts Institute of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Clewlow</dc:creator>
  <cp:lastModifiedBy>Regina Clewlow</cp:lastModifiedBy>
  <dcterms:created xsi:type="dcterms:W3CDTF">2011-03-14T21:55:00Z</dcterms:created>
  <dcterms:modified xsi:type="dcterms:W3CDTF">2011-04-14T19:40:46Z</dcterms:modified>
</cp:coreProperties>
</file>